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Fee structure" sheetId="3" state="visible" r:id="rId3"/>
    <sheet xmlns:r="http://schemas.openxmlformats.org/officeDocument/2006/relationships" name="Pupils" sheetId="4" state="visible" r:id="rId4"/>
    <sheet xmlns:r="http://schemas.openxmlformats.org/officeDocument/2006/relationships" name="Payments" sheetId="5" state="visible" r:id="rId5"/>
    <sheet xmlns:r="http://schemas.openxmlformats.org/officeDocument/2006/relationships" name="Balances" sheetId="6" state="visible" r:id="rId6"/>
  </sheets>
  <definedNames>
    <definedName name="_xlnm._FilterDatabase" localSheetId="5" hidden="1">'Balances'!$A$4:$H$124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&quot;KES &quot;#,##0"/>
  </numFmts>
  <fonts count="8">
    <font>
      <name val="Calibri"/>
      <family val="2"/>
      <color theme="1"/>
      <sz val="11"/>
      <scheme val="minor"/>
    </font>
    <font>
      <name val="Aptos Narrow"/>
      <b val="1"/>
      <color rgb="0012204A"/>
      <sz val="18"/>
    </font>
    <font>
      <name val="Aptos Narrow"/>
      <color rgb="004A5061"/>
      <sz val="11"/>
    </font>
    <font>
      <name val="Aptos Narrow"/>
      <b val="1"/>
      <color rgb="00FFFFFF"/>
      <sz val="11"/>
    </font>
    <font>
      <name val="Aptos Narrow"/>
      <b val="1"/>
      <color rgb="0000708A"/>
      <sz val="12"/>
    </font>
    <font>
      <name val="Aptos Narrow"/>
      <sz val="11"/>
    </font>
    <font>
      <name val="Aptos Narrow"/>
      <color rgb="004A5061"/>
      <sz val="12"/>
    </font>
    <font>
      <name val="Aptos Narrow"/>
      <b val="1"/>
      <color rgb="0012204A"/>
      <sz val="16"/>
    </font>
  </fonts>
  <fills count="4">
    <fill>
      <patternFill/>
    </fill>
    <fill>
      <patternFill patternType="gray125"/>
    </fill>
    <fill>
      <patternFill patternType="solid">
        <fgColor rgb="0000708A"/>
        <bgColor rgb="0000708A"/>
      </patternFill>
    </fill>
    <fill>
      <patternFill patternType="solid">
        <fgColor rgb="0012204A"/>
        <bgColor rgb="001220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166" fontId="7" fillId="0" borderId="0" pivotButton="0" quotePrefix="0" xfId="0"/>
    <xf numFmtId="9" fontId="7" fillId="0" borderId="0" pivotButton="0" quotePrefix="0" xfId="0"/>
    <xf numFmtId="0" fontId="5" fillId="0" borderId="0" pivotButton="0" quotePrefix="0" xfId="0"/>
    <xf numFmtId="3" fontId="5" fillId="0" borderId="0" pivotButton="0" quotePrefix="0" xfId="0"/>
    <xf numFmtId="9" fontId="5" fillId="0" borderId="0" pivotButton="0" quotePrefix="0" xfId="0"/>
    <xf numFmtId="0" fontId="3" fillId="3" borderId="0" applyAlignment="1" pivotButton="0" quotePrefix="0" xfId="0">
      <alignment vertical="center" wrapText="1"/>
    </xf>
    <xf numFmtId="165" fontId="5" fillId="0" borderId="0" pivotButton="0" quotePrefix="0" xfId="0"/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name val="Aptos Narrow"/>
        <b val="1"/>
        <color rgb="0014653A"/>
      </font>
      <fill>
        <patternFill patternType="solid">
          <fgColor rgb="00DDF3E6"/>
          <bgColor rgb="00DDF3E6"/>
        </patternFill>
      </fill>
    </dxf>
    <dxf>
      <font>
        <name val="Aptos Narrow"/>
        <b val="1"/>
        <color rgb="007A5600"/>
      </font>
      <fill>
        <patternFill patternType="solid">
          <fgColor rgb="00FFF1C9"/>
          <bgColor rgb="00FFF1C9"/>
        </patternFill>
      </fill>
    </dxf>
    <dxf>
      <font>
        <name val="Aptos Narrow"/>
        <b val="1"/>
        <color rgb="009A1F17"/>
      </font>
      <fill>
        <patternFill patternType="solid">
          <fgColor rgb="00FBE1DF"/>
          <bgColor rgb="00FBE1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Collected and outstanding by grade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'Dashboard'!C10</f>
            </strRef>
          </tx>
          <spPr>
            <a:solidFill xmlns:a="http://schemas.openxmlformats.org/drawingml/2006/main">
              <a:srgbClr val="00708A"/>
            </a:solidFill>
            <a:ln xmlns:a="http://schemas.openxmlformats.org/drawingml/2006/main">
              <a:prstDash val="solid"/>
            </a:ln>
          </spPr>
          <cat>
            <numRef>
              <f>'Dashboard'!$A$11:$A$16</f>
            </numRef>
          </cat>
          <val>
            <numRef>
              <f>'Dashboard'!$C$11:$C$16</f>
            </numRef>
          </val>
        </ser>
        <ser>
          <idx val="1"/>
          <order val="1"/>
          <tx>
            <strRef>
              <f>'Dashboard'!D10</f>
            </strRef>
          </tx>
          <spPr>
            <a:solidFill xmlns:a="http://schemas.openxmlformats.org/drawingml/2006/main">
              <a:srgbClr val="FFC21A"/>
            </a:solidFill>
            <a:ln xmlns:a="http://schemas.openxmlformats.org/drawingml/2006/main">
              <a:prstDash val="solid"/>
            </a:ln>
          </spPr>
          <cat>
            <numRef>
              <f>'Dashboard'!$A$11:$A$16</f>
            </numRef>
          </cat>
          <val>
            <numRef>
              <f>'Dashboard'!$D$11:$D$16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Pupils by fee status</a:t>
            </a:r>
          </a:p>
        </rich>
      </tx>
    </title>
    <plotArea>
      <pieChart>
        <varyColors val="1"/>
        <ser>
          <idx val="0"/>
          <order val="0"/>
          <tx>
            <strRef>
              <f>'Dashboard'!B18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E8F7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C21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534F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'Dashboard'!$A$19:$A$21</f>
            </numRef>
          </cat>
          <val>
            <numRef>
              <f>'Dashboard'!$B$19:$B$21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21</row>
      <rowOff>0</rowOff>
    </from>
    <ext cx="396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tabSelected="0" workbookViewId="0">
      <selection activeCell="A1" sqref="A1"/>
    </sheetView>
  </sheetViews>
  <sheetFormatPr baseColWidth="8" defaultRowHeight="15" outlineLevelCol="0"/>
  <cols>
    <col width="8" customWidth="1" min="1" max="1"/>
    <col width="90" customWidth="1" min="2" max="2"/>
  </cols>
  <sheetData>
    <row r="1" ht="28" customHeight="1">
      <c r="A1" s="1" t="inlineStr">
        <is>
          <t>Northgate Academy · Fees and attendance workbook</t>
        </is>
      </c>
    </row>
    <row r="2">
      <c r="A2" s="2" t="inlineStr">
        <is>
          <t>Demonstration workbook for a fictional school. All names and amounts are synthetic.</t>
        </is>
      </c>
    </row>
    <row r="4" ht="30" customHeight="1">
      <c r="A4" s="3" t="inlineStr">
        <is>
          <t>Step</t>
        </is>
      </c>
      <c r="B4" s="3" t="inlineStr">
        <is>
          <t>What to do</t>
        </is>
      </c>
    </row>
    <row r="5" ht="34" customHeight="1">
      <c r="A5" s="4" t="inlineStr">
        <is>
          <t>1</t>
        </is>
      </c>
      <c r="B5" s="5" t="inlineStr">
        <is>
          <t>Record each payment on the Payments sheet. Choose the admission number from the list.</t>
        </is>
      </c>
    </row>
    <row r="6" ht="34" customHeight="1">
      <c r="A6" s="4" t="inlineStr">
        <is>
          <t>2</t>
        </is>
      </c>
      <c r="B6" s="5" t="inlineStr">
        <is>
          <t>Balances, status and the dashboard update on their own. Don't type on the grey sheets.</t>
        </is>
      </c>
    </row>
    <row r="7" ht="34" customHeight="1">
      <c r="A7" s="4" t="inlineStr">
        <is>
          <t>3</t>
        </is>
      </c>
      <c r="B7" s="5" t="inlineStr">
        <is>
          <t>Filter the Balances sheet by Status to see who still owes fees.</t>
        </is>
      </c>
    </row>
    <row r="8" ht="34" customHeight="1">
      <c r="A8" s="4" t="inlineStr">
        <is>
          <t>4</t>
        </is>
      </c>
      <c r="B8" s="5" t="inlineStr">
        <is>
          <t>New pupils go at the bottom of the Pupils sheet. The fee is filled in from the Fee structure.</t>
        </is>
      </c>
    </row>
  </sheetData>
  <printOptions gridLines="0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C21A"/>
    <outlinePr summaryBelow="1" summaryRight="1"/>
    <pageSetUpPr fitToPage="1"/>
  </sheetPr>
  <dimension ref="A1:E21"/>
  <sheetViews>
    <sheetView showGridLines="0" tabSelected="1" workbookViewId="0">
      <selection activeCell="A1" sqref="A1"/>
    </sheetView>
  </sheetViews>
  <sheetFormatPr baseColWidth="8" defaultRowHeight="15" outlineLevelCol="0"/>
  <cols>
    <col width="18" customWidth="1" min="1" max="1"/>
    <col width="24" customWidth="1" min="2" max="2"/>
    <col width="14" customWidth="1" min="3" max="3"/>
    <col width="14" customWidth="1" min="4" max="4"/>
    <col width="10" customWidth="1" min="5" max="5"/>
    <col width="3" customWidth="1" min="6" max="6"/>
  </cols>
  <sheetData>
    <row r="1" ht="28" customHeight="1">
      <c r="A1" s="1" t="inlineStr">
        <is>
          <t>Term 2 fees dashboard</t>
        </is>
      </c>
    </row>
    <row r="2">
      <c r="A2" s="2" t="inlineStr">
        <is>
          <t>Updates as payments are entered.</t>
        </is>
      </c>
    </row>
    <row r="5" ht="26" customHeight="1">
      <c r="A5" s="6" t="inlineStr">
        <is>
          <t>Fees due</t>
        </is>
      </c>
      <c r="B5" s="7">
        <f>SUM(Balances!D5:D124)</f>
        <v/>
      </c>
    </row>
    <row r="6" ht="26" customHeight="1">
      <c r="A6" s="6" t="inlineStr">
        <is>
          <t>Collected</t>
        </is>
      </c>
      <c r="B6" s="7">
        <f>SUM(Payments!D5:D430)</f>
        <v/>
      </c>
    </row>
    <row r="7" ht="26" customHeight="1">
      <c r="A7" s="6" t="inlineStr">
        <is>
          <t>Outstanding</t>
        </is>
      </c>
      <c r="B7" s="7">
        <f>SUM(Balances!F5:F124)</f>
        <v/>
      </c>
    </row>
    <row r="8" ht="26" customHeight="1">
      <c r="A8" s="6" t="inlineStr">
        <is>
          <t>Collection rate</t>
        </is>
      </c>
      <c r="B8" s="8">
        <f>IF(B5=0,0,1-B7/B5)</f>
        <v/>
      </c>
    </row>
    <row r="10" ht="30" customHeight="1">
      <c r="A10" s="3" t="inlineStr">
        <is>
          <t>Grade</t>
        </is>
      </c>
      <c r="B10" s="3" t="inlineStr">
        <is>
          <t>Fee due</t>
        </is>
      </c>
      <c r="C10" s="3" t="inlineStr">
        <is>
          <t>Collected</t>
        </is>
      </c>
      <c r="D10" s="3" t="inlineStr">
        <is>
          <t>Outstanding</t>
        </is>
      </c>
      <c r="E10" s="3" t="inlineStr">
        <is>
          <t>Rate</t>
        </is>
      </c>
    </row>
    <row r="11">
      <c r="A11" s="9" t="inlineStr">
        <is>
          <t>Grade 4</t>
        </is>
      </c>
      <c r="B11" s="10">
        <f>SUMIFS(Balances!$D$5:$D$124,Balances!$C$5:$C$124,A11)</f>
        <v/>
      </c>
      <c r="C11" s="10">
        <f>SUMIFS(Balances!$D$5:$D$124,Balances!$C$5:$C$124,A11)-D11</f>
        <v/>
      </c>
      <c r="D11" s="10">
        <f>SUMIFS(Balances!$F$5:$F$124,Balances!$C$5:$C$124,A11)</f>
        <v/>
      </c>
      <c r="E11" s="11">
        <f>IF(B11=0,0,C11/B11)</f>
        <v/>
      </c>
    </row>
    <row r="12">
      <c r="A12" s="9" t="inlineStr">
        <is>
          <t>Grade 5</t>
        </is>
      </c>
      <c r="B12" s="10">
        <f>SUMIFS(Balances!$D$5:$D$124,Balances!$C$5:$C$124,A12)</f>
        <v/>
      </c>
      <c r="C12" s="10">
        <f>SUMIFS(Balances!$D$5:$D$124,Balances!$C$5:$C$124,A12)-D12</f>
        <v/>
      </c>
      <c r="D12" s="10">
        <f>SUMIFS(Balances!$F$5:$F$124,Balances!$C$5:$C$124,A12)</f>
        <v/>
      </c>
      <c r="E12" s="11">
        <f>IF(B12=0,0,C12/B12)</f>
        <v/>
      </c>
    </row>
    <row r="13">
      <c r="A13" s="9" t="inlineStr">
        <is>
          <t>Grade 6</t>
        </is>
      </c>
      <c r="B13" s="10">
        <f>SUMIFS(Balances!$D$5:$D$124,Balances!$C$5:$C$124,A13)</f>
        <v/>
      </c>
      <c r="C13" s="10">
        <f>SUMIFS(Balances!$D$5:$D$124,Balances!$C$5:$C$124,A13)-D13</f>
        <v/>
      </c>
      <c r="D13" s="10">
        <f>SUMIFS(Balances!$F$5:$F$124,Balances!$C$5:$C$124,A13)</f>
        <v/>
      </c>
      <c r="E13" s="11">
        <f>IF(B13=0,0,C13/B13)</f>
        <v/>
      </c>
    </row>
    <row r="14">
      <c r="A14" s="9" t="inlineStr">
        <is>
          <t>Grade 7</t>
        </is>
      </c>
      <c r="B14" s="10">
        <f>SUMIFS(Balances!$D$5:$D$124,Balances!$C$5:$C$124,A14)</f>
        <v/>
      </c>
      <c r="C14" s="10">
        <f>SUMIFS(Balances!$D$5:$D$124,Balances!$C$5:$C$124,A14)-D14</f>
        <v/>
      </c>
      <c r="D14" s="10">
        <f>SUMIFS(Balances!$F$5:$F$124,Balances!$C$5:$C$124,A14)</f>
        <v/>
      </c>
      <c r="E14" s="11">
        <f>IF(B14=0,0,C14/B14)</f>
        <v/>
      </c>
    </row>
    <row r="15">
      <c r="A15" s="9" t="inlineStr">
        <is>
          <t>Grade 8</t>
        </is>
      </c>
      <c r="B15" s="10">
        <f>SUMIFS(Balances!$D$5:$D$124,Balances!$C$5:$C$124,A15)</f>
        <v/>
      </c>
      <c r="C15" s="10">
        <f>SUMIFS(Balances!$D$5:$D$124,Balances!$C$5:$C$124,A15)-D15</f>
        <v/>
      </c>
      <c r="D15" s="10">
        <f>SUMIFS(Balances!$F$5:$F$124,Balances!$C$5:$C$124,A15)</f>
        <v/>
      </c>
      <c r="E15" s="11">
        <f>IF(B15=0,0,C15/B15)</f>
        <v/>
      </c>
    </row>
    <row r="16">
      <c r="A16" s="9" t="inlineStr">
        <is>
          <t>Grade 9</t>
        </is>
      </c>
      <c r="B16" s="10">
        <f>SUMIFS(Balances!$D$5:$D$124,Balances!$C$5:$C$124,A16)</f>
        <v/>
      </c>
      <c r="C16" s="10">
        <f>SUMIFS(Balances!$D$5:$D$124,Balances!$C$5:$C$124,A16)-D16</f>
        <v/>
      </c>
      <c r="D16" s="10">
        <f>SUMIFS(Balances!$F$5:$F$124,Balances!$C$5:$C$124,A16)</f>
        <v/>
      </c>
      <c r="E16" s="11">
        <f>IF(B16=0,0,C16/B16)</f>
        <v/>
      </c>
    </row>
    <row r="18" ht="30" customHeight="1">
      <c r="A18" s="3" t="inlineStr">
        <is>
          <t>Status</t>
        </is>
      </c>
      <c r="B18" s="3" t="inlineStr">
        <is>
          <t>Pupils</t>
        </is>
      </c>
    </row>
    <row r="19">
      <c r="A19" s="9" t="inlineStr">
        <is>
          <t>Paid</t>
        </is>
      </c>
      <c r="B19" s="9">
        <f>COUNTIF(Balances!$G$5:$G$124,A19)</f>
        <v/>
      </c>
    </row>
    <row r="20">
      <c r="A20" s="9" t="inlineStr">
        <is>
          <t>Part paid</t>
        </is>
      </c>
      <c r="B20" s="9">
        <f>COUNTIF(Balances!$G$5:$G$124,A20)</f>
        <v/>
      </c>
    </row>
    <row r="21">
      <c r="A21" s="9" t="inlineStr">
        <is>
          <t>Not paid</t>
        </is>
      </c>
      <c r="B21" s="9">
        <f>COUNTIF(Balances!$G$5:$G$124,A21)</f>
        <v/>
      </c>
    </row>
  </sheetData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1" tabSelected="0" workbookViewId="0">
      <selection activeCell="A1" sqref="A1"/>
    </sheetView>
  </sheetViews>
  <sheetFormatPr baseColWidth="8" defaultRowHeight="15" outlineLevelCol="0"/>
  <cols>
    <col width="16" customWidth="1" min="1" max="1"/>
    <col width="18" customWidth="1" min="2" max="2"/>
  </cols>
  <sheetData>
    <row r="1" ht="28" customHeight="1">
      <c r="A1" s="1" t="inlineStr">
        <is>
          <t>Fee structure, Term 2 2026</t>
        </is>
      </c>
    </row>
    <row r="2">
      <c r="A2" s="2" t="inlineStr">
        <is>
          <t>Edit these amounts once a term. Every balance follows.</t>
        </is>
      </c>
    </row>
    <row r="4" ht="30" customHeight="1">
      <c r="A4" s="12" t="inlineStr">
        <is>
          <t>Grade</t>
        </is>
      </c>
      <c r="B4" s="12" t="inlineStr">
        <is>
          <t>Term fee (KES)</t>
        </is>
      </c>
    </row>
    <row r="5">
      <c r="A5" s="9" t="inlineStr">
        <is>
          <t>Grade 4</t>
        </is>
      </c>
      <c r="B5" s="10" t="n">
        <v>16500</v>
      </c>
    </row>
    <row r="6">
      <c r="A6" s="9" t="inlineStr">
        <is>
          <t>Grade 5</t>
        </is>
      </c>
      <c r="B6" s="10" t="n">
        <v>16500</v>
      </c>
    </row>
    <row r="7">
      <c r="A7" s="9" t="inlineStr">
        <is>
          <t>Grade 6</t>
        </is>
      </c>
      <c r="B7" s="10" t="n">
        <v>17500</v>
      </c>
    </row>
    <row r="8">
      <c r="A8" s="9" t="inlineStr">
        <is>
          <t>Grade 7</t>
        </is>
      </c>
      <c r="B8" s="10" t="n">
        <v>18500</v>
      </c>
    </row>
    <row r="9">
      <c r="A9" s="9" t="inlineStr">
        <is>
          <t>Grade 8</t>
        </is>
      </c>
      <c r="B9" s="10" t="n">
        <v>21000</v>
      </c>
    </row>
    <row r="10">
      <c r="A10" s="9" t="inlineStr">
        <is>
          <t>Grade 9</t>
        </is>
      </c>
      <c r="B10" s="10" t="n">
        <v>24500</v>
      </c>
    </row>
  </sheetData>
  <printOptions gridLines="0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24"/>
  <sheetViews>
    <sheetView showGridLines="1" tabSelected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1" customWidth="1" min="1" max="1"/>
    <col width="24" customWidth="1" min="2" max="2"/>
    <col width="11" customWidth="1" min="3" max="3"/>
    <col width="16" customWidth="1" min="4" max="4"/>
    <col width="15" customWidth="1" min="5" max="5"/>
  </cols>
  <sheetData>
    <row r="1" ht="28" customHeight="1">
      <c r="A1" s="1" t="inlineStr">
        <is>
          <t>Pupils</t>
        </is>
      </c>
    </row>
    <row r="2">
      <c r="A2" s="2" t="inlineStr">
        <is>
          <t>One row per pupil. The fee column is a formula.</t>
        </is>
      </c>
    </row>
    <row r="4" ht="30" customHeight="1">
      <c r="A4" s="12" t="inlineStr">
        <is>
          <t>Adm. no.</t>
        </is>
      </c>
      <c r="B4" s="12" t="inlineStr">
        <is>
          <t>Pupil name</t>
        </is>
      </c>
      <c r="C4" s="12" t="inlineStr">
        <is>
          <t>Grade</t>
        </is>
      </c>
      <c r="D4" s="12" t="inlineStr">
        <is>
          <t>Parent phone</t>
        </is>
      </c>
      <c r="E4" s="12" t="inlineStr">
        <is>
          <t>Term fee (KES)</t>
        </is>
      </c>
    </row>
    <row r="5">
      <c r="A5" s="9" t="inlineStr">
        <is>
          <t>NA-1001</t>
        </is>
      </c>
      <c r="B5" s="9" t="inlineStr">
        <is>
          <t>Brian Atieno</t>
        </is>
      </c>
      <c r="C5" s="9" t="inlineStr">
        <is>
          <t>Grade 4</t>
        </is>
      </c>
      <c r="D5" s="9" t="inlineStr">
        <is>
          <t>0774 XXX 624</t>
        </is>
      </c>
      <c r="E5" s="10">
        <f>INDEX('Fee structure'!$B$5:$B$10,MATCH(C5,'Fee structure'!$A$5:$A$10,0))</f>
        <v/>
      </c>
    </row>
    <row r="6">
      <c r="A6" s="9" t="inlineStr">
        <is>
          <t>NA-1002</t>
        </is>
      </c>
      <c r="B6" s="9" t="inlineStr">
        <is>
          <t>Yusuf Wekesa</t>
        </is>
      </c>
      <c r="C6" s="9" t="inlineStr">
        <is>
          <t>Grade 4</t>
        </is>
      </c>
      <c r="D6" s="9" t="inlineStr">
        <is>
          <t>0738 XXX 715</t>
        </is>
      </c>
      <c r="E6" s="10">
        <f>INDEX('Fee structure'!$B$5:$B$10,MATCH(C6,'Fee structure'!$A$5:$A$10,0))</f>
        <v/>
      </c>
    </row>
    <row r="7">
      <c r="A7" s="9" t="inlineStr">
        <is>
          <t>NA-1003</t>
        </is>
      </c>
      <c r="B7" s="9" t="inlineStr">
        <is>
          <t>Wanjiru Owino</t>
        </is>
      </c>
      <c r="C7" s="9" t="inlineStr">
        <is>
          <t>Grade 4</t>
        </is>
      </c>
      <c r="D7" s="9" t="inlineStr">
        <is>
          <t>0763 XXX 902</t>
        </is>
      </c>
      <c r="E7" s="10">
        <f>INDEX('Fee structure'!$B$5:$B$10,MATCH(C7,'Fee structure'!$A$5:$A$10,0))</f>
        <v/>
      </c>
    </row>
    <row r="8">
      <c r="A8" s="9" t="inlineStr">
        <is>
          <t>NA-1004</t>
        </is>
      </c>
      <c r="B8" s="9" t="inlineStr">
        <is>
          <t>Tabitha Owino</t>
        </is>
      </c>
      <c r="C8" s="9" t="inlineStr">
        <is>
          <t>Grade 4</t>
        </is>
      </c>
      <c r="D8" s="9" t="inlineStr">
        <is>
          <t>0772 XXX 869</t>
        </is>
      </c>
      <c r="E8" s="10">
        <f>INDEX('Fee structure'!$B$5:$B$10,MATCH(C8,'Fee structure'!$A$5:$A$10,0))</f>
        <v/>
      </c>
    </row>
    <row r="9">
      <c r="A9" s="9" t="inlineStr">
        <is>
          <t>NA-1005</t>
        </is>
      </c>
      <c r="B9" s="9" t="inlineStr">
        <is>
          <t>Kipchoge Gitau</t>
        </is>
      </c>
      <c r="C9" s="9" t="inlineStr">
        <is>
          <t>Grade 4</t>
        </is>
      </c>
      <c r="D9" s="9" t="inlineStr">
        <is>
          <t>0766 XXX 345</t>
        </is>
      </c>
      <c r="E9" s="10">
        <f>INDEX('Fee structure'!$B$5:$B$10,MATCH(C9,'Fee structure'!$A$5:$A$10,0))</f>
        <v/>
      </c>
    </row>
    <row r="10">
      <c r="A10" s="9" t="inlineStr">
        <is>
          <t>NA-1006</t>
        </is>
      </c>
      <c r="B10" s="9" t="inlineStr">
        <is>
          <t>Achieng Adan</t>
        </is>
      </c>
      <c r="C10" s="9" t="inlineStr">
        <is>
          <t>Grade 4</t>
        </is>
      </c>
      <c r="D10" s="9" t="inlineStr">
        <is>
          <t>0720 XXX 213</t>
        </is>
      </c>
      <c r="E10" s="10">
        <f>INDEX('Fee structure'!$B$5:$B$10,MATCH(C10,'Fee structure'!$A$5:$A$10,0))</f>
        <v/>
      </c>
    </row>
    <row r="11">
      <c r="A11" s="9" t="inlineStr">
        <is>
          <t>NA-1007</t>
        </is>
      </c>
      <c r="B11" s="9" t="inlineStr">
        <is>
          <t>Kevin Wekesa</t>
        </is>
      </c>
      <c r="C11" s="9" t="inlineStr">
        <is>
          <t>Grade 4</t>
        </is>
      </c>
      <c r="D11" s="9" t="inlineStr">
        <is>
          <t>0767 XXX 111</t>
        </is>
      </c>
      <c r="E11" s="10">
        <f>INDEX('Fee structure'!$B$5:$B$10,MATCH(C11,'Fee structure'!$A$5:$A$10,0))</f>
        <v/>
      </c>
    </row>
    <row r="12">
      <c r="A12" s="9" t="inlineStr">
        <is>
          <t>NA-1008</t>
        </is>
      </c>
      <c r="B12" s="9" t="inlineStr">
        <is>
          <t>Abdi Juma</t>
        </is>
      </c>
      <c r="C12" s="9" t="inlineStr">
        <is>
          <t>Grade 4</t>
        </is>
      </c>
      <c r="D12" s="9" t="inlineStr">
        <is>
          <t>0796 XXX 421</t>
        </is>
      </c>
      <c r="E12" s="10">
        <f>INDEX('Fee structure'!$B$5:$B$10,MATCH(C12,'Fee structure'!$A$5:$A$10,0))</f>
        <v/>
      </c>
    </row>
    <row r="13">
      <c r="A13" s="9" t="inlineStr">
        <is>
          <t>NA-1009</t>
        </is>
      </c>
      <c r="B13" s="9" t="inlineStr">
        <is>
          <t>Hassan Kariuki</t>
        </is>
      </c>
      <c r="C13" s="9" t="inlineStr">
        <is>
          <t>Grade 4</t>
        </is>
      </c>
      <c r="D13" s="9" t="inlineStr">
        <is>
          <t>0742 XXX 456</t>
        </is>
      </c>
      <c r="E13" s="10">
        <f>INDEX('Fee structure'!$B$5:$B$10,MATCH(C13,'Fee structure'!$A$5:$A$10,0))</f>
        <v/>
      </c>
    </row>
    <row r="14">
      <c r="A14" s="9" t="inlineStr">
        <is>
          <t>NA-1010</t>
        </is>
      </c>
      <c r="B14" s="9" t="inlineStr">
        <is>
          <t>Wairimu Nyambura</t>
        </is>
      </c>
      <c r="C14" s="9" t="inlineStr">
        <is>
          <t>Grade 4</t>
        </is>
      </c>
      <c r="D14" s="9" t="inlineStr">
        <is>
          <t>0758 XXX 863</t>
        </is>
      </c>
      <c r="E14" s="10">
        <f>INDEX('Fee structure'!$B$5:$B$10,MATCH(C14,'Fee structure'!$A$5:$A$10,0))</f>
        <v/>
      </c>
    </row>
    <row r="15">
      <c r="A15" s="9" t="inlineStr">
        <is>
          <t>NA-1011</t>
        </is>
      </c>
      <c r="B15" s="9" t="inlineStr">
        <is>
          <t>Rehema Kamau</t>
        </is>
      </c>
      <c r="C15" s="9" t="inlineStr">
        <is>
          <t>Grade 4</t>
        </is>
      </c>
      <c r="D15" s="9" t="inlineStr">
        <is>
          <t>0753 XXX 191</t>
        </is>
      </c>
      <c r="E15" s="10">
        <f>INDEX('Fee structure'!$B$5:$B$10,MATCH(C15,'Fee structure'!$A$5:$A$10,0))</f>
        <v/>
      </c>
    </row>
    <row r="16">
      <c r="A16" s="9" t="inlineStr">
        <is>
          <t>NA-1012</t>
        </is>
      </c>
      <c r="B16" s="9" t="inlineStr">
        <is>
          <t>Sharon Owino</t>
        </is>
      </c>
      <c r="C16" s="9" t="inlineStr">
        <is>
          <t>Grade 4</t>
        </is>
      </c>
      <c r="D16" s="9" t="inlineStr">
        <is>
          <t>0747 XXX 394</t>
        </is>
      </c>
      <c r="E16" s="10">
        <f>INDEX('Fee structure'!$B$5:$B$10,MATCH(C16,'Fee structure'!$A$5:$A$10,0))</f>
        <v/>
      </c>
    </row>
    <row r="17">
      <c r="A17" s="9" t="inlineStr">
        <is>
          <t>NA-1013</t>
        </is>
      </c>
      <c r="B17" s="9" t="inlineStr">
        <is>
          <t>Otieno Njeri</t>
        </is>
      </c>
      <c r="C17" s="9" t="inlineStr">
        <is>
          <t>Grade 4</t>
        </is>
      </c>
      <c r="D17" s="9" t="inlineStr">
        <is>
          <t>0792 XXX 820</t>
        </is>
      </c>
      <c r="E17" s="10">
        <f>INDEX('Fee structure'!$B$5:$B$10,MATCH(C17,'Fee structure'!$A$5:$A$10,0))</f>
        <v/>
      </c>
    </row>
    <row r="18">
      <c r="A18" s="9" t="inlineStr">
        <is>
          <t>NA-1014</t>
        </is>
      </c>
      <c r="B18" s="9" t="inlineStr">
        <is>
          <t>Dennis Gitau</t>
        </is>
      </c>
      <c r="C18" s="9" t="inlineStr">
        <is>
          <t>Grade 4</t>
        </is>
      </c>
      <c r="D18" s="9" t="inlineStr">
        <is>
          <t>0749 XXX 125</t>
        </is>
      </c>
      <c r="E18" s="10">
        <f>INDEX('Fee structure'!$B$5:$B$10,MATCH(C18,'Fee structure'!$A$5:$A$10,0))</f>
        <v/>
      </c>
    </row>
    <row r="19">
      <c r="A19" s="9" t="inlineStr">
        <is>
          <t>NA-1015</t>
        </is>
      </c>
      <c r="B19" s="9" t="inlineStr">
        <is>
          <t>Naliaka Nyambura</t>
        </is>
      </c>
      <c r="C19" s="9" t="inlineStr">
        <is>
          <t>Grade 4</t>
        </is>
      </c>
      <c r="D19" s="9" t="inlineStr">
        <is>
          <t>0756 XXX 572</t>
        </is>
      </c>
      <c r="E19" s="10">
        <f>INDEX('Fee structure'!$B$5:$B$10,MATCH(C19,'Fee structure'!$A$5:$A$10,0))</f>
        <v/>
      </c>
    </row>
    <row r="20">
      <c r="A20" s="9" t="inlineStr">
        <is>
          <t>NA-1016</t>
        </is>
      </c>
      <c r="B20" s="9" t="inlineStr">
        <is>
          <t>Nafula Kamau</t>
        </is>
      </c>
      <c r="C20" s="9" t="inlineStr">
        <is>
          <t>Grade 4</t>
        </is>
      </c>
      <c r="D20" s="9" t="inlineStr">
        <is>
          <t>0761 XXX 699</t>
        </is>
      </c>
      <c r="E20" s="10">
        <f>INDEX('Fee structure'!$B$5:$B$10,MATCH(C20,'Fee structure'!$A$5:$A$10,0))</f>
        <v/>
      </c>
    </row>
    <row r="21">
      <c r="A21" s="9" t="inlineStr">
        <is>
          <t>NA-1017</t>
        </is>
      </c>
      <c r="B21" s="9" t="inlineStr">
        <is>
          <t>Sharon Juma</t>
        </is>
      </c>
      <c r="C21" s="9" t="inlineStr">
        <is>
          <t>Grade 4</t>
        </is>
      </c>
      <c r="D21" s="9" t="inlineStr">
        <is>
          <t>0724 XXX 535</t>
        </is>
      </c>
      <c r="E21" s="10">
        <f>INDEX('Fee structure'!$B$5:$B$10,MATCH(C21,'Fee structure'!$A$5:$A$10,0))</f>
        <v/>
      </c>
    </row>
    <row r="22">
      <c r="A22" s="9" t="inlineStr">
        <is>
          <t>NA-1018</t>
        </is>
      </c>
      <c r="B22" s="9" t="inlineStr">
        <is>
          <t>Rehema Adan</t>
        </is>
      </c>
      <c r="C22" s="9" t="inlineStr">
        <is>
          <t>Grade 4</t>
        </is>
      </c>
      <c r="D22" s="9" t="inlineStr">
        <is>
          <t>0772 XXX 507</t>
        </is>
      </c>
      <c r="E22" s="10">
        <f>INDEX('Fee structure'!$B$5:$B$10,MATCH(C22,'Fee structure'!$A$5:$A$10,0))</f>
        <v/>
      </c>
    </row>
    <row r="23">
      <c r="A23" s="9" t="inlineStr">
        <is>
          <t>NA-1019</t>
        </is>
      </c>
      <c r="B23" s="9" t="inlineStr">
        <is>
          <t>Wairimu Rotich</t>
        </is>
      </c>
      <c r="C23" s="9" t="inlineStr">
        <is>
          <t>Grade 4</t>
        </is>
      </c>
      <c r="D23" s="9" t="inlineStr">
        <is>
          <t>0743 XXX 964</t>
        </is>
      </c>
      <c r="E23" s="10">
        <f>INDEX('Fee structure'!$B$5:$B$10,MATCH(C23,'Fee structure'!$A$5:$A$10,0))</f>
        <v/>
      </c>
    </row>
    <row r="24">
      <c r="A24" s="9" t="inlineStr">
        <is>
          <t>NA-1020</t>
        </is>
      </c>
      <c r="B24" s="9" t="inlineStr">
        <is>
          <t>Nafula Gitau</t>
        </is>
      </c>
      <c r="C24" s="9" t="inlineStr">
        <is>
          <t>Grade 4</t>
        </is>
      </c>
      <c r="D24" s="9" t="inlineStr">
        <is>
          <t>0771 XXX 625</t>
        </is>
      </c>
      <c r="E24" s="10">
        <f>INDEX('Fee structure'!$B$5:$B$10,MATCH(C24,'Fee structure'!$A$5:$A$10,0))</f>
        <v/>
      </c>
    </row>
    <row r="25">
      <c r="A25" s="9" t="inlineStr">
        <is>
          <t>NA-1021</t>
        </is>
      </c>
      <c r="B25" s="9" t="inlineStr">
        <is>
          <t>Rehema Odhiambo</t>
        </is>
      </c>
      <c r="C25" s="9" t="inlineStr">
        <is>
          <t>Grade 5</t>
        </is>
      </c>
      <c r="D25" s="9" t="inlineStr">
        <is>
          <t>0783 XXX 329</t>
        </is>
      </c>
      <c r="E25" s="10">
        <f>INDEX('Fee structure'!$B$5:$B$10,MATCH(C25,'Fee structure'!$A$5:$A$10,0))</f>
        <v/>
      </c>
    </row>
    <row r="26">
      <c r="A26" s="9" t="inlineStr">
        <is>
          <t>NA-1022</t>
        </is>
      </c>
      <c r="B26" s="9" t="inlineStr">
        <is>
          <t>Kipchoge Njeri</t>
        </is>
      </c>
      <c r="C26" s="9" t="inlineStr">
        <is>
          <t>Grade 5</t>
        </is>
      </c>
      <c r="D26" s="9" t="inlineStr">
        <is>
          <t>0716 XXX 821</t>
        </is>
      </c>
      <c r="E26" s="10">
        <f>INDEX('Fee structure'!$B$5:$B$10,MATCH(C26,'Fee structure'!$A$5:$A$10,0))</f>
        <v/>
      </c>
    </row>
    <row r="27">
      <c r="A27" s="9" t="inlineStr">
        <is>
          <t>NA-1023</t>
        </is>
      </c>
      <c r="B27" s="9" t="inlineStr">
        <is>
          <t>Rehema Wekesa</t>
        </is>
      </c>
      <c r="C27" s="9" t="inlineStr">
        <is>
          <t>Grade 5</t>
        </is>
      </c>
      <c r="D27" s="9" t="inlineStr">
        <is>
          <t>0789 XXX 539</t>
        </is>
      </c>
      <c r="E27" s="10">
        <f>INDEX('Fee structure'!$B$5:$B$10,MATCH(C27,'Fee structure'!$A$5:$A$10,0))</f>
        <v/>
      </c>
    </row>
    <row r="28">
      <c r="A28" s="9" t="inlineStr">
        <is>
          <t>NA-1024</t>
        </is>
      </c>
      <c r="B28" s="9" t="inlineStr">
        <is>
          <t>Peter Njeri</t>
        </is>
      </c>
      <c r="C28" s="9" t="inlineStr">
        <is>
          <t>Grade 5</t>
        </is>
      </c>
      <c r="D28" s="9" t="inlineStr">
        <is>
          <t>0771 XXX 334</t>
        </is>
      </c>
      <c r="E28" s="10">
        <f>INDEX('Fee structure'!$B$5:$B$10,MATCH(C28,'Fee structure'!$A$5:$A$10,0))</f>
        <v/>
      </c>
    </row>
    <row r="29">
      <c r="A29" s="9" t="inlineStr">
        <is>
          <t>NA-1025</t>
        </is>
      </c>
      <c r="B29" s="9" t="inlineStr">
        <is>
          <t>Naliaka Wekesa</t>
        </is>
      </c>
      <c r="C29" s="9" t="inlineStr">
        <is>
          <t>Grade 5</t>
        </is>
      </c>
      <c r="D29" s="9" t="inlineStr">
        <is>
          <t>0790 XXX 817</t>
        </is>
      </c>
      <c r="E29" s="10">
        <f>INDEX('Fee structure'!$B$5:$B$10,MATCH(C29,'Fee structure'!$A$5:$A$10,0))</f>
        <v/>
      </c>
    </row>
    <row r="30">
      <c r="A30" s="9" t="inlineStr">
        <is>
          <t>NA-1026</t>
        </is>
      </c>
      <c r="B30" s="9" t="inlineStr">
        <is>
          <t>Otieno Juma</t>
        </is>
      </c>
      <c r="C30" s="9" t="inlineStr">
        <is>
          <t>Grade 5</t>
        </is>
      </c>
      <c r="D30" s="9" t="inlineStr">
        <is>
          <t>0779 XXX 357</t>
        </is>
      </c>
      <c r="E30" s="10">
        <f>INDEX('Fee structure'!$B$5:$B$10,MATCH(C30,'Fee structure'!$A$5:$A$10,0))</f>
        <v/>
      </c>
    </row>
    <row r="31">
      <c r="A31" s="9" t="inlineStr">
        <is>
          <t>NA-1027</t>
        </is>
      </c>
      <c r="B31" s="9" t="inlineStr">
        <is>
          <t>Sharon Kariuki</t>
        </is>
      </c>
      <c r="C31" s="9" t="inlineStr">
        <is>
          <t>Grade 5</t>
        </is>
      </c>
      <c r="D31" s="9" t="inlineStr">
        <is>
          <t>0795 XXX 415</t>
        </is>
      </c>
      <c r="E31" s="10">
        <f>INDEX('Fee structure'!$B$5:$B$10,MATCH(C31,'Fee structure'!$A$5:$A$10,0))</f>
        <v/>
      </c>
    </row>
    <row r="32">
      <c r="A32" s="9" t="inlineStr">
        <is>
          <t>NA-1028</t>
        </is>
      </c>
      <c r="B32" s="9" t="inlineStr">
        <is>
          <t>Sharon Rotich</t>
        </is>
      </c>
      <c r="C32" s="9" t="inlineStr">
        <is>
          <t>Grade 5</t>
        </is>
      </c>
      <c r="D32" s="9" t="inlineStr">
        <is>
          <t>0799 XXX 590</t>
        </is>
      </c>
      <c r="E32" s="10">
        <f>INDEX('Fee structure'!$B$5:$B$10,MATCH(C32,'Fee structure'!$A$5:$A$10,0))</f>
        <v/>
      </c>
    </row>
    <row r="33">
      <c r="A33" s="9" t="inlineStr">
        <is>
          <t>NA-1029</t>
        </is>
      </c>
      <c r="B33" s="9" t="inlineStr">
        <is>
          <t>Halima Kariuki</t>
        </is>
      </c>
      <c r="C33" s="9" t="inlineStr">
        <is>
          <t>Grade 5</t>
        </is>
      </c>
      <c r="D33" s="9" t="inlineStr">
        <is>
          <t>0765 XXX 307</t>
        </is>
      </c>
      <c r="E33" s="10">
        <f>INDEX('Fee structure'!$B$5:$B$10,MATCH(C33,'Fee structure'!$A$5:$A$10,0))</f>
        <v/>
      </c>
    </row>
    <row r="34">
      <c r="A34" s="9" t="inlineStr">
        <is>
          <t>NA-1030</t>
        </is>
      </c>
      <c r="B34" s="9" t="inlineStr">
        <is>
          <t>Kevin Ali</t>
        </is>
      </c>
      <c r="C34" s="9" t="inlineStr">
        <is>
          <t>Grade 5</t>
        </is>
      </c>
      <c r="D34" s="9" t="inlineStr">
        <is>
          <t>0711 XXX 133</t>
        </is>
      </c>
      <c r="E34" s="10">
        <f>INDEX('Fee structure'!$B$5:$B$10,MATCH(C34,'Fee structure'!$A$5:$A$10,0))</f>
        <v/>
      </c>
    </row>
    <row r="35">
      <c r="A35" s="9" t="inlineStr">
        <is>
          <t>NA-1031</t>
        </is>
      </c>
      <c r="B35" s="9" t="inlineStr">
        <is>
          <t>Faith Adan</t>
        </is>
      </c>
      <c r="C35" s="9" t="inlineStr">
        <is>
          <t>Grade 5</t>
        </is>
      </c>
      <c r="D35" s="9" t="inlineStr">
        <is>
          <t>0768 XXX 922</t>
        </is>
      </c>
      <c r="E35" s="10">
        <f>INDEX('Fee structure'!$B$5:$B$10,MATCH(C35,'Fee structure'!$A$5:$A$10,0))</f>
        <v/>
      </c>
    </row>
    <row r="36">
      <c r="A36" s="9" t="inlineStr">
        <is>
          <t>NA-1032</t>
        </is>
      </c>
      <c r="B36" s="9" t="inlineStr">
        <is>
          <t>Rehema Juma</t>
        </is>
      </c>
      <c r="C36" s="9" t="inlineStr">
        <is>
          <t>Grade 5</t>
        </is>
      </c>
      <c r="D36" s="9" t="inlineStr">
        <is>
          <t>0756 XXX 304</t>
        </is>
      </c>
      <c r="E36" s="10">
        <f>INDEX('Fee structure'!$B$5:$B$10,MATCH(C36,'Fee structure'!$A$5:$A$10,0))</f>
        <v/>
      </c>
    </row>
    <row r="37">
      <c r="A37" s="9" t="inlineStr">
        <is>
          <t>NA-1033</t>
        </is>
      </c>
      <c r="B37" s="9" t="inlineStr">
        <is>
          <t>Joy Juma</t>
        </is>
      </c>
      <c r="C37" s="9" t="inlineStr">
        <is>
          <t>Grade 5</t>
        </is>
      </c>
      <c r="D37" s="9" t="inlineStr">
        <is>
          <t>0769 XXX 623</t>
        </is>
      </c>
      <c r="E37" s="10">
        <f>INDEX('Fee structure'!$B$5:$B$10,MATCH(C37,'Fee structure'!$A$5:$A$10,0))</f>
        <v/>
      </c>
    </row>
    <row r="38">
      <c r="A38" s="9" t="inlineStr">
        <is>
          <t>NA-1034</t>
        </is>
      </c>
      <c r="B38" s="9" t="inlineStr">
        <is>
          <t>Kipchoge Juma</t>
        </is>
      </c>
      <c r="C38" s="9" t="inlineStr">
        <is>
          <t>Grade 5</t>
        </is>
      </c>
      <c r="D38" s="9" t="inlineStr">
        <is>
          <t>0765 XXX 671</t>
        </is>
      </c>
      <c r="E38" s="10">
        <f>INDEX('Fee structure'!$B$5:$B$10,MATCH(C38,'Fee structure'!$A$5:$A$10,0))</f>
        <v/>
      </c>
    </row>
    <row r="39">
      <c r="A39" s="9" t="inlineStr">
        <is>
          <t>NA-1035</t>
        </is>
      </c>
      <c r="B39" s="9" t="inlineStr">
        <is>
          <t>Zawadi Mwangi</t>
        </is>
      </c>
      <c r="C39" s="9" t="inlineStr">
        <is>
          <t>Grade 5</t>
        </is>
      </c>
      <c r="D39" s="9" t="inlineStr">
        <is>
          <t>0747 XXX 424</t>
        </is>
      </c>
      <c r="E39" s="10">
        <f>INDEX('Fee structure'!$B$5:$B$10,MATCH(C39,'Fee structure'!$A$5:$A$10,0))</f>
        <v/>
      </c>
    </row>
    <row r="40">
      <c r="A40" s="9" t="inlineStr">
        <is>
          <t>NA-1036</t>
        </is>
      </c>
      <c r="B40" s="9" t="inlineStr">
        <is>
          <t>Otieno Wekesa</t>
        </is>
      </c>
      <c r="C40" s="9" t="inlineStr">
        <is>
          <t>Grade 5</t>
        </is>
      </c>
      <c r="D40" s="9" t="inlineStr">
        <is>
          <t>0766 XXX 805</t>
        </is>
      </c>
      <c r="E40" s="10">
        <f>INDEX('Fee structure'!$B$5:$B$10,MATCH(C40,'Fee structure'!$A$5:$A$10,0))</f>
        <v/>
      </c>
    </row>
    <row r="41">
      <c r="A41" s="9" t="inlineStr">
        <is>
          <t>NA-1037</t>
        </is>
      </c>
      <c r="B41" s="9" t="inlineStr">
        <is>
          <t>Dennis Rotich</t>
        </is>
      </c>
      <c r="C41" s="9" t="inlineStr">
        <is>
          <t>Grade 5</t>
        </is>
      </c>
      <c r="D41" s="9" t="inlineStr">
        <is>
          <t>0743 XXX 563</t>
        </is>
      </c>
      <c r="E41" s="10">
        <f>INDEX('Fee structure'!$B$5:$B$10,MATCH(C41,'Fee structure'!$A$5:$A$10,0))</f>
        <v/>
      </c>
    </row>
    <row r="42">
      <c r="A42" s="9" t="inlineStr">
        <is>
          <t>NA-1038</t>
        </is>
      </c>
      <c r="B42" s="9" t="inlineStr">
        <is>
          <t>Wairimu Chebet</t>
        </is>
      </c>
      <c r="C42" s="9" t="inlineStr">
        <is>
          <t>Grade 5</t>
        </is>
      </c>
      <c r="D42" s="9" t="inlineStr">
        <is>
          <t>0764 XXX 962</t>
        </is>
      </c>
      <c r="E42" s="10">
        <f>INDEX('Fee structure'!$B$5:$B$10,MATCH(C42,'Fee structure'!$A$5:$A$10,0))</f>
        <v/>
      </c>
    </row>
    <row r="43">
      <c r="A43" s="9" t="inlineStr">
        <is>
          <t>NA-1039</t>
        </is>
      </c>
      <c r="B43" s="9" t="inlineStr">
        <is>
          <t>Esther Juma</t>
        </is>
      </c>
      <c r="C43" s="9" t="inlineStr">
        <is>
          <t>Grade 5</t>
        </is>
      </c>
      <c r="D43" s="9" t="inlineStr">
        <is>
          <t>0718 XXX 764</t>
        </is>
      </c>
      <c r="E43" s="10">
        <f>INDEX('Fee structure'!$B$5:$B$10,MATCH(C43,'Fee structure'!$A$5:$A$10,0))</f>
        <v/>
      </c>
    </row>
    <row r="44">
      <c r="A44" s="9" t="inlineStr">
        <is>
          <t>NA-1040</t>
        </is>
      </c>
      <c r="B44" s="9" t="inlineStr">
        <is>
          <t>Joy Juma</t>
        </is>
      </c>
      <c r="C44" s="9" t="inlineStr">
        <is>
          <t>Grade 5</t>
        </is>
      </c>
      <c r="D44" s="9" t="inlineStr">
        <is>
          <t>0757 XXX 198</t>
        </is>
      </c>
      <c r="E44" s="10">
        <f>INDEX('Fee structure'!$B$5:$B$10,MATCH(C44,'Fee structure'!$A$5:$A$10,0))</f>
        <v/>
      </c>
    </row>
    <row r="45">
      <c r="A45" s="9" t="inlineStr">
        <is>
          <t>NA-1041</t>
        </is>
      </c>
      <c r="B45" s="9" t="inlineStr">
        <is>
          <t>Hassan Barasa</t>
        </is>
      </c>
      <c r="C45" s="9" t="inlineStr">
        <is>
          <t>Grade 6</t>
        </is>
      </c>
      <c r="D45" s="9" t="inlineStr">
        <is>
          <t>0728 XXX 560</t>
        </is>
      </c>
      <c r="E45" s="10">
        <f>INDEX('Fee structure'!$B$5:$B$10,MATCH(C45,'Fee structure'!$A$5:$A$10,0))</f>
        <v/>
      </c>
    </row>
    <row r="46">
      <c r="A46" s="9" t="inlineStr">
        <is>
          <t>NA-1042</t>
        </is>
      </c>
      <c r="B46" s="9" t="inlineStr">
        <is>
          <t>Wairimu Odhiambo</t>
        </is>
      </c>
      <c r="C46" s="9" t="inlineStr">
        <is>
          <t>Grade 6</t>
        </is>
      </c>
      <c r="D46" s="9" t="inlineStr">
        <is>
          <t>0721 XXX 100</t>
        </is>
      </c>
      <c r="E46" s="10">
        <f>INDEX('Fee structure'!$B$5:$B$10,MATCH(C46,'Fee structure'!$A$5:$A$10,0))</f>
        <v/>
      </c>
    </row>
    <row r="47">
      <c r="A47" s="9" t="inlineStr">
        <is>
          <t>NA-1043</t>
        </is>
      </c>
      <c r="B47" s="9" t="inlineStr">
        <is>
          <t>Otieno Gitau</t>
        </is>
      </c>
      <c r="C47" s="9" t="inlineStr">
        <is>
          <t>Grade 6</t>
        </is>
      </c>
      <c r="D47" s="9" t="inlineStr">
        <is>
          <t>0779 XXX 956</t>
        </is>
      </c>
      <c r="E47" s="10">
        <f>INDEX('Fee structure'!$B$5:$B$10,MATCH(C47,'Fee structure'!$A$5:$A$10,0))</f>
        <v/>
      </c>
    </row>
    <row r="48">
      <c r="A48" s="9" t="inlineStr">
        <is>
          <t>NA-1044</t>
        </is>
      </c>
      <c r="B48" s="9" t="inlineStr">
        <is>
          <t>Baraka Adan</t>
        </is>
      </c>
      <c r="C48" s="9" t="inlineStr">
        <is>
          <t>Grade 6</t>
        </is>
      </c>
      <c r="D48" s="9" t="inlineStr">
        <is>
          <t>0735 XXX 353</t>
        </is>
      </c>
      <c r="E48" s="10">
        <f>INDEX('Fee structure'!$B$5:$B$10,MATCH(C48,'Fee structure'!$A$5:$A$10,0))</f>
        <v/>
      </c>
    </row>
    <row r="49">
      <c r="A49" s="9" t="inlineStr">
        <is>
          <t>NA-1045</t>
        </is>
      </c>
      <c r="B49" s="9" t="inlineStr">
        <is>
          <t>Brian Adan</t>
        </is>
      </c>
      <c r="C49" s="9" t="inlineStr">
        <is>
          <t>Grade 6</t>
        </is>
      </c>
      <c r="D49" s="9" t="inlineStr">
        <is>
          <t>0715 XXX 869</t>
        </is>
      </c>
      <c r="E49" s="10">
        <f>INDEX('Fee structure'!$B$5:$B$10,MATCH(C49,'Fee structure'!$A$5:$A$10,0))</f>
        <v/>
      </c>
    </row>
    <row r="50">
      <c r="A50" s="9" t="inlineStr">
        <is>
          <t>NA-1046</t>
        </is>
      </c>
      <c r="B50" s="9" t="inlineStr">
        <is>
          <t>Sharon Ali</t>
        </is>
      </c>
      <c r="C50" s="9" t="inlineStr">
        <is>
          <t>Grade 6</t>
        </is>
      </c>
      <c r="D50" s="9" t="inlineStr">
        <is>
          <t>0795 XXX 875</t>
        </is>
      </c>
      <c r="E50" s="10">
        <f>INDEX('Fee structure'!$B$5:$B$10,MATCH(C50,'Fee structure'!$A$5:$A$10,0))</f>
        <v/>
      </c>
    </row>
    <row r="51">
      <c r="A51" s="9" t="inlineStr">
        <is>
          <t>NA-1047</t>
        </is>
      </c>
      <c r="B51" s="9" t="inlineStr">
        <is>
          <t>Yusuf Nyambura</t>
        </is>
      </c>
      <c r="C51" s="9" t="inlineStr">
        <is>
          <t>Grade 6</t>
        </is>
      </c>
      <c r="D51" s="9" t="inlineStr">
        <is>
          <t>0729 XXX 105</t>
        </is>
      </c>
      <c r="E51" s="10">
        <f>INDEX('Fee structure'!$B$5:$B$10,MATCH(C51,'Fee structure'!$A$5:$A$10,0))</f>
        <v/>
      </c>
    </row>
    <row r="52">
      <c r="A52" s="9" t="inlineStr">
        <is>
          <t>NA-1048</t>
        </is>
      </c>
      <c r="B52" s="9" t="inlineStr">
        <is>
          <t>Linet Gitau</t>
        </is>
      </c>
      <c r="C52" s="9" t="inlineStr">
        <is>
          <t>Grade 6</t>
        </is>
      </c>
      <c r="D52" s="9" t="inlineStr">
        <is>
          <t>0783 XXX 887</t>
        </is>
      </c>
      <c r="E52" s="10">
        <f>INDEX('Fee structure'!$B$5:$B$10,MATCH(C52,'Fee structure'!$A$5:$A$10,0))</f>
        <v/>
      </c>
    </row>
    <row r="53">
      <c r="A53" s="9" t="inlineStr">
        <is>
          <t>NA-1049</t>
        </is>
      </c>
      <c r="B53" s="9" t="inlineStr">
        <is>
          <t>Wairimu Juma</t>
        </is>
      </c>
      <c r="C53" s="9" t="inlineStr">
        <is>
          <t>Grade 6</t>
        </is>
      </c>
      <c r="D53" s="9" t="inlineStr">
        <is>
          <t>0798 XXX 837</t>
        </is>
      </c>
      <c r="E53" s="10">
        <f>INDEX('Fee structure'!$B$5:$B$10,MATCH(C53,'Fee structure'!$A$5:$A$10,0))</f>
        <v/>
      </c>
    </row>
    <row r="54">
      <c r="A54" s="9" t="inlineStr">
        <is>
          <t>NA-1050</t>
        </is>
      </c>
      <c r="B54" s="9" t="inlineStr">
        <is>
          <t>Faith Owino</t>
        </is>
      </c>
      <c r="C54" s="9" t="inlineStr">
        <is>
          <t>Grade 6</t>
        </is>
      </c>
      <c r="D54" s="9" t="inlineStr">
        <is>
          <t>0738 XXX 584</t>
        </is>
      </c>
      <c r="E54" s="10">
        <f>INDEX('Fee structure'!$B$5:$B$10,MATCH(C54,'Fee structure'!$A$5:$A$10,0))</f>
        <v/>
      </c>
    </row>
    <row r="55">
      <c r="A55" s="9" t="inlineStr">
        <is>
          <t>NA-1051</t>
        </is>
      </c>
      <c r="B55" s="9" t="inlineStr">
        <is>
          <t>Tabitha Njeri</t>
        </is>
      </c>
      <c r="C55" s="9" t="inlineStr">
        <is>
          <t>Grade 6</t>
        </is>
      </c>
      <c r="D55" s="9" t="inlineStr">
        <is>
          <t>0786 XXX 997</t>
        </is>
      </c>
      <c r="E55" s="10">
        <f>INDEX('Fee structure'!$B$5:$B$10,MATCH(C55,'Fee structure'!$A$5:$A$10,0))</f>
        <v/>
      </c>
    </row>
    <row r="56">
      <c r="A56" s="9" t="inlineStr">
        <is>
          <t>NA-1052</t>
        </is>
      </c>
      <c r="B56" s="9" t="inlineStr">
        <is>
          <t>Dennis Rotich</t>
        </is>
      </c>
      <c r="C56" s="9" t="inlineStr">
        <is>
          <t>Grade 6</t>
        </is>
      </c>
      <c r="D56" s="9" t="inlineStr">
        <is>
          <t>0747 XXX 186</t>
        </is>
      </c>
      <c r="E56" s="10">
        <f>INDEX('Fee structure'!$B$5:$B$10,MATCH(C56,'Fee structure'!$A$5:$A$10,0))</f>
        <v/>
      </c>
    </row>
    <row r="57">
      <c r="A57" s="9" t="inlineStr">
        <is>
          <t>NA-1053</t>
        </is>
      </c>
      <c r="B57" s="9" t="inlineStr">
        <is>
          <t>Nafula Chebet</t>
        </is>
      </c>
      <c r="C57" s="9" t="inlineStr">
        <is>
          <t>Grade 6</t>
        </is>
      </c>
      <c r="D57" s="9" t="inlineStr">
        <is>
          <t>0727 XXX 902</t>
        </is>
      </c>
      <c r="E57" s="10">
        <f>INDEX('Fee structure'!$B$5:$B$10,MATCH(C57,'Fee structure'!$A$5:$A$10,0))</f>
        <v/>
      </c>
    </row>
    <row r="58">
      <c r="A58" s="9" t="inlineStr">
        <is>
          <t>NA-1054</t>
        </is>
      </c>
      <c r="B58" s="9" t="inlineStr">
        <is>
          <t>Halima Gitau</t>
        </is>
      </c>
      <c r="C58" s="9" t="inlineStr">
        <is>
          <t>Grade 6</t>
        </is>
      </c>
      <c r="D58" s="9" t="inlineStr">
        <is>
          <t>0749 XXX 619</t>
        </is>
      </c>
      <c r="E58" s="10">
        <f>INDEX('Fee structure'!$B$5:$B$10,MATCH(C58,'Fee structure'!$A$5:$A$10,0))</f>
        <v/>
      </c>
    </row>
    <row r="59">
      <c r="A59" s="9" t="inlineStr">
        <is>
          <t>NA-1055</t>
        </is>
      </c>
      <c r="B59" s="9" t="inlineStr">
        <is>
          <t>Nafula Kariuki</t>
        </is>
      </c>
      <c r="C59" s="9" t="inlineStr">
        <is>
          <t>Grade 6</t>
        </is>
      </c>
      <c r="D59" s="9" t="inlineStr">
        <is>
          <t>0729 XXX 632</t>
        </is>
      </c>
      <c r="E59" s="10">
        <f>INDEX('Fee structure'!$B$5:$B$10,MATCH(C59,'Fee structure'!$A$5:$A$10,0))</f>
        <v/>
      </c>
    </row>
    <row r="60">
      <c r="A60" s="9" t="inlineStr">
        <is>
          <t>NA-1056</t>
        </is>
      </c>
      <c r="B60" s="9" t="inlineStr">
        <is>
          <t>Halima Omondi</t>
        </is>
      </c>
      <c r="C60" s="9" t="inlineStr">
        <is>
          <t>Grade 6</t>
        </is>
      </c>
      <c r="D60" s="9" t="inlineStr">
        <is>
          <t>0758 XXX 114</t>
        </is>
      </c>
      <c r="E60" s="10">
        <f>INDEX('Fee structure'!$B$5:$B$10,MATCH(C60,'Fee structure'!$A$5:$A$10,0))</f>
        <v/>
      </c>
    </row>
    <row r="61">
      <c r="A61" s="9" t="inlineStr">
        <is>
          <t>NA-1057</t>
        </is>
      </c>
      <c r="B61" s="9" t="inlineStr">
        <is>
          <t>Brian Kariuki</t>
        </is>
      </c>
      <c r="C61" s="9" t="inlineStr">
        <is>
          <t>Grade 6</t>
        </is>
      </c>
      <c r="D61" s="9" t="inlineStr">
        <is>
          <t>0719 XXX 152</t>
        </is>
      </c>
      <c r="E61" s="10">
        <f>INDEX('Fee structure'!$B$5:$B$10,MATCH(C61,'Fee structure'!$A$5:$A$10,0))</f>
        <v/>
      </c>
    </row>
    <row r="62">
      <c r="A62" s="9" t="inlineStr">
        <is>
          <t>NA-1058</t>
        </is>
      </c>
      <c r="B62" s="9" t="inlineStr">
        <is>
          <t>Abdi Nyambura</t>
        </is>
      </c>
      <c r="C62" s="9" t="inlineStr">
        <is>
          <t>Grade 6</t>
        </is>
      </c>
      <c r="D62" s="9" t="inlineStr">
        <is>
          <t>0792 XXX 461</t>
        </is>
      </c>
      <c r="E62" s="10">
        <f>INDEX('Fee structure'!$B$5:$B$10,MATCH(C62,'Fee structure'!$A$5:$A$10,0))</f>
        <v/>
      </c>
    </row>
    <row r="63">
      <c r="A63" s="9" t="inlineStr">
        <is>
          <t>NA-1059</t>
        </is>
      </c>
      <c r="B63" s="9" t="inlineStr">
        <is>
          <t>Wairimu Odhiambo</t>
        </is>
      </c>
      <c r="C63" s="9" t="inlineStr">
        <is>
          <t>Grade 6</t>
        </is>
      </c>
      <c r="D63" s="9" t="inlineStr">
        <is>
          <t>0713 XXX 622</t>
        </is>
      </c>
      <c r="E63" s="10">
        <f>INDEX('Fee structure'!$B$5:$B$10,MATCH(C63,'Fee structure'!$A$5:$A$10,0))</f>
        <v/>
      </c>
    </row>
    <row r="64">
      <c r="A64" s="9" t="inlineStr">
        <is>
          <t>NA-1060</t>
        </is>
      </c>
      <c r="B64" s="9" t="inlineStr">
        <is>
          <t>Peter Atieno</t>
        </is>
      </c>
      <c r="C64" s="9" t="inlineStr">
        <is>
          <t>Grade 6</t>
        </is>
      </c>
      <c r="D64" s="9" t="inlineStr">
        <is>
          <t>0797 XXX 410</t>
        </is>
      </c>
      <c r="E64" s="10">
        <f>INDEX('Fee structure'!$B$5:$B$10,MATCH(C64,'Fee structure'!$A$5:$A$10,0))</f>
        <v/>
      </c>
    </row>
    <row r="65">
      <c r="A65" s="9" t="inlineStr">
        <is>
          <t>NA-1061</t>
        </is>
      </c>
      <c r="B65" s="9" t="inlineStr">
        <is>
          <t>Otieno Atieno</t>
        </is>
      </c>
      <c r="C65" s="9" t="inlineStr">
        <is>
          <t>Grade 7</t>
        </is>
      </c>
      <c r="D65" s="9" t="inlineStr">
        <is>
          <t>0725 XXX 609</t>
        </is>
      </c>
      <c r="E65" s="10">
        <f>INDEX('Fee structure'!$B$5:$B$10,MATCH(C65,'Fee structure'!$A$5:$A$10,0))</f>
        <v/>
      </c>
    </row>
    <row r="66">
      <c r="A66" s="9" t="inlineStr">
        <is>
          <t>NA-1062</t>
        </is>
      </c>
      <c r="B66" s="9" t="inlineStr">
        <is>
          <t>Otieno Gitau</t>
        </is>
      </c>
      <c r="C66" s="9" t="inlineStr">
        <is>
          <t>Grade 7</t>
        </is>
      </c>
      <c r="D66" s="9" t="inlineStr">
        <is>
          <t>0789 XXX 924</t>
        </is>
      </c>
      <c r="E66" s="10">
        <f>INDEX('Fee structure'!$B$5:$B$10,MATCH(C66,'Fee structure'!$A$5:$A$10,0))</f>
        <v/>
      </c>
    </row>
    <row r="67">
      <c r="A67" s="9" t="inlineStr">
        <is>
          <t>NA-1063</t>
        </is>
      </c>
      <c r="B67" s="9" t="inlineStr">
        <is>
          <t>Grace Njeri</t>
        </is>
      </c>
      <c r="C67" s="9" t="inlineStr">
        <is>
          <t>Grade 7</t>
        </is>
      </c>
      <c r="D67" s="9" t="inlineStr">
        <is>
          <t>0785 XXX 632</t>
        </is>
      </c>
      <c r="E67" s="10">
        <f>INDEX('Fee structure'!$B$5:$B$10,MATCH(C67,'Fee structure'!$A$5:$A$10,0))</f>
        <v/>
      </c>
    </row>
    <row r="68">
      <c r="A68" s="9" t="inlineStr">
        <is>
          <t>NA-1064</t>
        </is>
      </c>
      <c r="B68" s="9" t="inlineStr">
        <is>
          <t>Hassan Barasa</t>
        </is>
      </c>
      <c r="C68" s="9" t="inlineStr">
        <is>
          <t>Grade 7</t>
        </is>
      </c>
      <c r="D68" s="9" t="inlineStr">
        <is>
          <t>0789 XXX 444</t>
        </is>
      </c>
      <c r="E68" s="10">
        <f>INDEX('Fee structure'!$B$5:$B$10,MATCH(C68,'Fee structure'!$A$5:$A$10,0))</f>
        <v/>
      </c>
    </row>
    <row r="69">
      <c r="A69" s="9" t="inlineStr">
        <is>
          <t>NA-1065</t>
        </is>
      </c>
      <c r="B69" s="9" t="inlineStr">
        <is>
          <t>Otieno Adan</t>
        </is>
      </c>
      <c r="C69" s="9" t="inlineStr">
        <is>
          <t>Grade 7</t>
        </is>
      </c>
      <c r="D69" s="9" t="inlineStr">
        <is>
          <t>0739 XXX 794</t>
        </is>
      </c>
      <c r="E69" s="10">
        <f>INDEX('Fee structure'!$B$5:$B$10,MATCH(C69,'Fee structure'!$A$5:$A$10,0))</f>
        <v/>
      </c>
    </row>
    <row r="70">
      <c r="A70" s="9" t="inlineStr">
        <is>
          <t>NA-1066</t>
        </is>
      </c>
      <c r="B70" s="9" t="inlineStr">
        <is>
          <t>Dennis Kamau</t>
        </is>
      </c>
      <c r="C70" s="9" t="inlineStr">
        <is>
          <t>Grade 7</t>
        </is>
      </c>
      <c r="D70" s="9" t="inlineStr">
        <is>
          <t>0780 XXX 508</t>
        </is>
      </c>
      <c r="E70" s="10">
        <f>INDEX('Fee structure'!$B$5:$B$10,MATCH(C70,'Fee structure'!$A$5:$A$10,0))</f>
        <v/>
      </c>
    </row>
    <row r="71">
      <c r="A71" s="9" t="inlineStr">
        <is>
          <t>NA-1067</t>
        </is>
      </c>
      <c r="B71" s="9" t="inlineStr">
        <is>
          <t>Amani Omondi</t>
        </is>
      </c>
      <c r="C71" s="9" t="inlineStr">
        <is>
          <t>Grade 7</t>
        </is>
      </c>
      <c r="D71" s="9" t="inlineStr">
        <is>
          <t>0792 XXX 277</t>
        </is>
      </c>
      <c r="E71" s="10">
        <f>INDEX('Fee structure'!$B$5:$B$10,MATCH(C71,'Fee structure'!$A$5:$A$10,0))</f>
        <v/>
      </c>
    </row>
    <row r="72">
      <c r="A72" s="9" t="inlineStr">
        <is>
          <t>NA-1068</t>
        </is>
      </c>
      <c r="B72" s="9" t="inlineStr">
        <is>
          <t>Amani Owino</t>
        </is>
      </c>
      <c r="C72" s="9" t="inlineStr">
        <is>
          <t>Grade 7</t>
        </is>
      </c>
      <c r="D72" s="9" t="inlineStr">
        <is>
          <t>0716 XXX 562</t>
        </is>
      </c>
      <c r="E72" s="10">
        <f>INDEX('Fee structure'!$B$5:$B$10,MATCH(C72,'Fee structure'!$A$5:$A$10,0))</f>
        <v/>
      </c>
    </row>
    <row r="73">
      <c r="A73" s="9" t="inlineStr">
        <is>
          <t>NA-1069</t>
        </is>
      </c>
      <c r="B73" s="9" t="inlineStr">
        <is>
          <t>Naliaka Omondi</t>
        </is>
      </c>
      <c r="C73" s="9" t="inlineStr">
        <is>
          <t>Grade 7</t>
        </is>
      </c>
      <c r="D73" s="9" t="inlineStr">
        <is>
          <t>0771 XXX 828</t>
        </is>
      </c>
      <c r="E73" s="10">
        <f>INDEX('Fee structure'!$B$5:$B$10,MATCH(C73,'Fee structure'!$A$5:$A$10,0))</f>
        <v/>
      </c>
    </row>
    <row r="74">
      <c r="A74" s="9" t="inlineStr">
        <is>
          <t>NA-1070</t>
        </is>
      </c>
      <c r="B74" s="9" t="inlineStr">
        <is>
          <t>Zawadi Odhiambo</t>
        </is>
      </c>
      <c r="C74" s="9" t="inlineStr">
        <is>
          <t>Grade 7</t>
        </is>
      </c>
      <c r="D74" s="9" t="inlineStr">
        <is>
          <t>0726 XXX 761</t>
        </is>
      </c>
      <c r="E74" s="10">
        <f>INDEX('Fee structure'!$B$5:$B$10,MATCH(C74,'Fee structure'!$A$5:$A$10,0))</f>
        <v/>
      </c>
    </row>
    <row r="75">
      <c r="A75" s="9" t="inlineStr">
        <is>
          <t>NA-1071</t>
        </is>
      </c>
      <c r="B75" s="9" t="inlineStr">
        <is>
          <t>Rehema Omondi</t>
        </is>
      </c>
      <c r="C75" s="9" t="inlineStr">
        <is>
          <t>Grade 7</t>
        </is>
      </c>
      <c r="D75" s="9" t="inlineStr">
        <is>
          <t>0776 XXX 241</t>
        </is>
      </c>
      <c r="E75" s="10">
        <f>INDEX('Fee structure'!$B$5:$B$10,MATCH(C75,'Fee structure'!$A$5:$A$10,0))</f>
        <v/>
      </c>
    </row>
    <row r="76">
      <c r="A76" s="9" t="inlineStr">
        <is>
          <t>NA-1072</t>
        </is>
      </c>
      <c r="B76" s="9" t="inlineStr">
        <is>
          <t>Grace Chebet</t>
        </is>
      </c>
      <c r="C76" s="9" t="inlineStr">
        <is>
          <t>Grade 7</t>
        </is>
      </c>
      <c r="D76" s="9" t="inlineStr">
        <is>
          <t>0759 XXX 379</t>
        </is>
      </c>
      <c r="E76" s="10">
        <f>INDEX('Fee structure'!$B$5:$B$10,MATCH(C76,'Fee structure'!$A$5:$A$10,0))</f>
        <v/>
      </c>
    </row>
    <row r="77">
      <c r="A77" s="9" t="inlineStr">
        <is>
          <t>NA-1073</t>
        </is>
      </c>
      <c r="B77" s="9" t="inlineStr">
        <is>
          <t>Nafula Owino</t>
        </is>
      </c>
      <c r="C77" s="9" t="inlineStr">
        <is>
          <t>Grade 7</t>
        </is>
      </c>
      <c r="D77" s="9" t="inlineStr">
        <is>
          <t>0763 XXX 988</t>
        </is>
      </c>
      <c r="E77" s="10">
        <f>INDEX('Fee structure'!$B$5:$B$10,MATCH(C77,'Fee structure'!$A$5:$A$10,0))</f>
        <v/>
      </c>
    </row>
    <row r="78">
      <c r="A78" s="9" t="inlineStr">
        <is>
          <t>NA-1074</t>
        </is>
      </c>
      <c r="B78" s="9" t="inlineStr">
        <is>
          <t>Baraka Kariuki</t>
        </is>
      </c>
      <c r="C78" s="9" t="inlineStr">
        <is>
          <t>Grade 7</t>
        </is>
      </c>
      <c r="D78" s="9" t="inlineStr">
        <is>
          <t>0749 XXX 291</t>
        </is>
      </c>
      <c r="E78" s="10">
        <f>INDEX('Fee structure'!$B$5:$B$10,MATCH(C78,'Fee structure'!$A$5:$A$10,0))</f>
        <v/>
      </c>
    </row>
    <row r="79">
      <c r="A79" s="9" t="inlineStr">
        <is>
          <t>NA-1075</t>
        </is>
      </c>
      <c r="B79" s="9" t="inlineStr">
        <is>
          <t>Mercy Chebet</t>
        </is>
      </c>
      <c r="C79" s="9" t="inlineStr">
        <is>
          <t>Grade 7</t>
        </is>
      </c>
      <c r="D79" s="9" t="inlineStr">
        <is>
          <t>0743 XXX 575</t>
        </is>
      </c>
      <c r="E79" s="10">
        <f>INDEX('Fee structure'!$B$5:$B$10,MATCH(C79,'Fee structure'!$A$5:$A$10,0))</f>
        <v/>
      </c>
    </row>
    <row r="80">
      <c r="A80" s="9" t="inlineStr">
        <is>
          <t>NA-1076</t>
        </is>
      </c>
      <c r="B80" s="9" t="inlineStr">
        <is>
          <t>Peter Barasa</t>
        </is>
      </c>
      <c r="C80" s="9" t="inlineStr">
        <is>
          <t>Grade 7</t>
        </is>
      </c>
      <c r="D80" s="9" t="inlineStr">
        <is>
          <t>0746 XXX 578</t>
        </is>
      </c>
      <c r="E80" s="10">
        <f>INDEX('Fee structure'!$B$5:$B$10,MATCH(C80,'Fee structure'!$A$5:$A$10,0))</f>
        <v/>
      </c>
    </row>
    <row r="81">
      <c r="A81" s="9" t="inlineStr">
        <is>
          <t>NA-1077</t>
        </is>
      </c>
      <c r="B81" s="9" t="inlineStr">
        <is>
          <t>Grace Atieno</t>
        </is>
      </c>
      <c r="C81" s="9" t="inlineStr">
        <is>
          <t>Grade 7</t>
        </is>
      </c>
      <c r="D81" s="9" t="inlineStr">
        <is>
          <t>0776 XXX 593</t>
        </is>
      </c>
      <c r="E81" s="10">
        <f>INDEX('Fee structure'!$B$5:$B$10,MATCH(C81,'Fee structure'!$A$5:$A$10,0))</f>
        <v/>
      </c>
    </row>
    <row r="82">
      <c r="A82" s="9" t="inlineStr">
        <is>
          <t>NA-1078</t>
        </is>
      </c>
      <c r="B82" s="9" t="inlineStr">
        <is>
          <t>Otieno Wekesa</t>
        </is>
      </c>
      <c r="C82" s="9" t="inlineStr">
        <is>
          <t>Grade 7</t>
        </is>
      </c>
      <c r="D82" s="9" t="inlineStr">
        <is>
          <t>0777 XXX 915</t>
        </is>
      </c>
      <c r="E82" s="10">
        <f>INDEX('Fee structure'!$B$5:$B$10,MATCH(C82,'Fee structure'!$A$5:$A$10,0))</f>
        <v/>
      </c>
    </row>
    <row r="83">
      <c r="A83" s="9" t="inlineStr">
        <is>
          <t>NA-1079</t>
        </is>
      </c>
      <c r="B83" s="9" t="inlineStr">
        <is>
          <t>Rehema Ali</t>
        </is>
      </c>
      <c r="C83" s="9" t="inlineStr">
        <is>
          <t>Grade 7</t>
        </is>
      </c>
      <c r="D83" s="9" t="inlineStr">
        <is>
          <t>0722 XXX 968</t>
        </is>
      </c>
      <c r="E83" s="10">
        <f>INDEX('Fee structure'!$B$5:$B$10,MATCH(C83,'Fee structure'!$A$5:$A$10,0))</f>
        <v/>
      </c>
    </row>
    <row r="84">
      <c r="A84" s="9" t="inlineStr">
        <is>
          <t>NA-1080</t>
        </is>
      </c>
      <c r="B84" s="9" t="inlineStr">
        <is>
          <t>Hassan Kiprono</t>
        </is>
      </c>
      <c r="C84" s="9" t="inlineStr">
        <is>
          <t>Grade 7</t>
        </is>
      </c>
      <c r="D84" s="9" t="inlineStr">
        <is>
          <t>0710 XXX 195</t>
        </is>
      </c>
      <c r="E84" s="10">
        <f>INDEX('Fee structure'!$B$5:$B$10,MATCH(C84,'Fee structure'!$A$5:$A$10,0))</f>
        <v/>
      </c>
    </row>
    <row r="85">
      <c r="A85" s="9" t="inlineStr">
        <is>
          <t>NA-1081</t>
        </is>
      </c>
      <c r="B85" s="9" t="inlineStr">
        <is>
          <t>Cheruiyot Wambui</t>
        </is>
      </c>
      <c r="C85" s="9" t="inlineStr">
        <is>
          <t>Grade 8</t>
        </is>
      </c>
      <c r="D85" s="9" t="inlineStr">
        <is>
          <t>0792 XXX 438</t>
        </is>
      </c>
      <c r="E85" s="10">
        <f>INDEX('Fee structure'!$B$5:$B$10,MATCH(C85,'Fee structure'!$A$5:$A$10,0))</f>
        <v/>
      </c>
    </row>
    <row r="86">
      <c r="A86" s="9" t="inlineStr">
        <is>
          <t>NA-1082</t>
        </is>
      </c>
      <c r="B86" s="9" t="inlineStr">
        <is>
          <t>Nafula Owino</t>
        </is>
      </c>
      <c r="C86" s="9" t="inlineStr">
        <is>
          <t>Grade 8</t>
        </is>
      </c>
      <c r="D86" s="9" t="inlineStr">
        <is>
          <t>0795 XXX 286</t>
        </is>
      </c>
      <c r="E86" s="10">
        <f>INDEX('Fee structure'!$B$5:$B$10,MATCH(C86,'Fee structure'!$A$5:$A$10,0))</f>
        <v/>
      </c>
    </row>
    <row r="87">
      <c r="A87" s="9" t="inlineStr">
        <is>
          <t>NA-1083</t>
        </is>
      </c>
      <c r="B87" s="9" t="inlineStr">
        <is>
          <t>Achieng Nyambura</t>
        </is>
      </c>
      <c r="C87" s="9" t="inlineStr">
        <is>
          <t>Grade 8</t>
        </is>
      </c>
      <c r="D87" s="9" t="inlineStr">
        <is>
          <t>0730 XXX 460</t>
        </is>
      </c>
      <c r="E87" s="10">
        <f>INDEX('Fee structure'!$B$5:$B$10,MATCH(C87,'Fee structure'!$A$5:$A$10,0))</f>
        <v/>
      </c>
    </row>
    <row r="88">
      <c r="A88" s="9" t="inlineStr">
        <is>
          <t>NA-1084</t>
        </is>
      </c>
      <c r="B88" s="9" t="inlineStr">
        <is>
          <t>Sharon Gitau</t>
        </is>
      </c>
      <c r="C88" s="9" t="inlineStr">
        <is>
          <t>Grade 8</t>
        </is>
      </c>
      <c r="D88" s="9" t="inlineStr">
        <is>
          <t>0778 XXX 321</t>
        </is>
      </c>
      <c r="E88" s="10">
        <f>INDEX('Fee structure'!$B$5:$B$10,MATCH(C88,'Fee structure'!$A$5:$A$10,0))</f>
        <v/>
      </c>
    </row>
    <row r="89">
      <c r="A89" s="9" t="inlineStr">
        <is>
          <t>NA-1085</t>
        </is>
      </c>
      <c r="B89" s="9" t="inlineStr">
        <is>
          <t>Brian Adan</t>
        </is>
      </c>
      <c r="C89" s="9" t="inlineStr">
        <is>
          <t>Grade 8</t>
        </is>
      </c>
      <c r="D89" s="9" t="inlineStr">
        <is>
          <t>0745 XXX 669</t>
        </is>
      </c>
      <c r="E89" s="10">
        <f>INDEX('Fee structure'!$B$5:$B$10,MATCH(C89,'Fee structure'!$A$5:$A$10,0))</f>
        <v/>
      </c>
    </row>
    <row r="90">
      <c r="A90" s="9" t="inlineStr">
        <is>
          <t>NA-1086</t>
        </is>
      </c>
      <c r="B90" s="9" t="inlineStr">
        <is>
          <t>Kipchoge Gitau</t>
        </is>
      </c>
      <c r="C90" s="9" t="inlineStr">
        <is>
          <t>Grade 8</t>
        </is>
      </c>
      <c r="D90" s="9" t="inlineStr">
        <is>
          <t>0737 XXX 683</t>
        </is>
      </c>
      <c r="E90" s="10">
        <f>INDEX('Fee structure'!$B$5:$B$10,MATCH(C90,'Fee structure'!$A$5:$A$10,0))</f>
        <v/>
      </c>
    </row>
    <row r="91">
      <c r="A91" s="9" t="inlineStr">
        <is>
          <t>NA-1087</t>
        </is>
      </c>
      <c r="B91" s="9" t="inlineStr">
        <is>
          <t>Kevin Gitau</t>
        </is>
      </c>
      <c r="C91" s="9" t="inlineStr">
        <is>
          <t>Grade 8</t>
        </is>
      </c>
      <c r="D91" s="9" t="inlineStr">
        <is>
          <t>0744 XXX 786</t>
        </is>
      </c>
      <c r="E91" s="10">
        <f>INDEX('Fee structure'!$B$5:$B$10,MATCH(C91,'Fee structure'!$A$5:$A$10,0))</f>
        <v/>
      </c>
    </row>
    <row r="92">
      <c r="A92" s="9" t="inlineStr">
        <is>
          <t>NA-1088</t>
        </is>
      </c>
      <c r="B92" s="9" t="inlineStr">
        <is>
          <t>Sharon Njeri</t>
        </is>
      </c>
      <c r="C92" s="9" t="inlineStr">
        <is>
          <t>Grade 8</t>
        </is>
      </c>
      <c r="D92" s="9" t="inlineStr">
        <is>
          <t>0722 XXX 900</t>
        </is>
      </c>
      <c r="E92" s="10">
        <f>INDEX('Fee structure'!$B$5:$B$10,MATCH(C92,'Fee structure'!$A$5:$A$10,0))</f>
        <v/>
      </c>
    </row>
    <row r="93">
      <c r="A93" s="9" t="inlineStr">
        <is>
          <t>NA-1089</t>
        </is>
      </c>
      <c r="B93" s="9" t="inlineStr">
        <is>
          <t>Joy Wekesa</t>
        </is>
      </c>
      <c r="C93" s="9" t="inlineStr">
        <is>
          <t>Grade 8</t>
        </is>
      </c>
      <c r="D93" s="9" t="inlineStr">
        <is>
          <t>0765 XXX 275</t>
        </is>
      </c>
      <c r="E93" s="10">
        <f>INDEX('Fee structure'!$B$5:$B$10,MATCH(C93,'Fee structure'!$A$5:$A$10,0))</f>
        <v/>
      </c>
    </row>
    <row r="94">
      <c r="A94" s="9" t="inlineStr">
        <is>
          <t>NA-1090</t>
        </is>
      </c>
      <c r="B94" s="9" t="inlineStr">
        <is>
          <t>Brian Mwangi</t>
        </is>
      </c>
      <c r="C94" s="9" t="inlineStr">
        <is>
          <t>Grade 8</t>
        </is>
      </c>
      <c r="D94" s="9" t="inlineStr">
        <is>
          <t>0755 XXX 839</t>
        </is>
      </c>
      <c r="E94" s="10">
        <f>INDEX('Fee structure'!$B$5:$B$10,MATCH(C94,'Fee structure'!$A$5:$A$10,0))</f>
        <v/>
      </c>
    </row>
    <row r="95">
      <c r="A95" s="9" t="inlineStr">
        <is>
          <t>NA-1091</t>
        </is>
      </c>
      <c r="B95" s="9" t="inlineStr">
        <is>
          <t>Halima Chebet</t>
        </is>
      </c>
      <c r="C95" s="9" t="inlineStr">
        <is>
          <t>Grade 8</t>
        </is>
      </c>
      <c r="D95" s="9" t="inlineStr">
        <is>
          <t>0792 XXX 745</t>
        </is>
      </c>
      <c r="E95" s="10">
        <f>INDEX('Fee structure'!$B$5:$B$10,MATCH(C95,'Fee structure'!$A$5:$A$10,0))</f>
        <v/>
      </c>
    </row>
    <row r="96">
      <c r="A96" s="9" t="inlineStr">
        <is>
          <t>NA-1092</t>
        </is>
      </c>
      <c r="B96" s="9" t="inlineStr">
        <is>
          <t>Brian Rotich</t>
        </is>
      </c>
      <c r="C96" s="9" t="inlineStr">
        <is>
          <t>Grade 8</t>
        </is>
      </c>
      <c r="D96" s="9" t="inlineStr">
        <is>
          <t>0750 XXX 383</t>
        </is>
      </c>
      <c r="E96" s="10">
        <f>INDEX('Fee structure'!$B$5:$B$10,MATCH(C96,'Fee structure'!$A$5:$A$10,0))</f>
        <v/>
      </c>
    </row>
    <row r="97">
      <c r="A97" s="9" t="inlineStr">
        <is>
          <t>NA-1093</t>
        </is>
      </c>
      <c r="B97" s="9" t="inlineStr">
        <is>
          <t>Tabitha Kamau</t>
        </is>
      </c>
      <c r="C97" s="9" t="inlineStr">
        <is>
          <t>Grade 8</t>
        </is>
      </c>
      <c r="D97" s="9" t="inlineStr">
        <is>
          <t>0747 XXX 422</t>
        </is>
      </c>
      <c r="E97" s="10">
        <f>INDEX('Fee structure'!$B$5:$B$10,MATCH(C97,'Fee structure'!$A$5:$A$10,0))</f>
        <v/>
      </c>
    </row>
    <row r="98">
      <c r="A98" s="9" t="inlineStr">
        <is>
          <t>NA-1094</t>
        </is>
      </c>
      <c r="B98" s="9" t="inlineStr">
        <is>
          <t>Grace Ali</t>
        </is>
      </c>
      <c r="C98" s="9" t="inlineStr">
        <is>
          <t>Grade 8</t>
        </is>
      </c>
      <c r="D98" s="9" t="inlineStr">
        <is>
          <t>0742 XXX 164</t>
        </is>
      </c>
      <c r="E98" s="10">
        <f>INDEX('Fee structure'!$B$5:$B$10,MATCH(C98,'Fee structure'!$A$5:$A$10,0))</f>
        <v/>
      </c>
    </row>
    <row r="99">
      <c r="A99" s="9" t="inlineStr">
        <is>
          <t>NA-1095</t>
        </is>
      </c>
      <c r="B99" s="9" t="inlineStr">
        <is>
          <t>Achieng Barasa</t>
        </is>
      </c>
      <c r="C99" s="9" t="inlineStr">
        <is>
          <t>Grade 8</t>
        </is>
      </c>
      <c r="D99" s="9" t="inlineStr">
        <is>
          <t>0742 XXX 524</t>
        </is>
      </c>
      <c r="E99" s="10">
        <f>INDEX('Fee structure'!$B$5:$B$10,MATCH(C99,'Fee structure'!$A$5:$A$10,0))</f>
        <v/>
      </c>
    </row>
    <row r="100">
      <c r="A100" s="9" t="inlineStr">
        <is>
          <t>NA-1096</t>
        </is>
      </c>
      <c r="B100" s="9" t="inlineStr">
        <is>
          <t>Achieng Mwangi</t>
        </is>
      </c>
      <c r="C100" s="9" t="inlineStr">
        <is>
          <t>Grade 8</t>
        </is>
      </c>
      <c r="D100" s="9" t="inlineStr">
        <is>
          <t>0722 XXX 340</t>
        </is>
      </c>
      <c r="E100" s="10">
        <f>INDEX('Fee structure'!$B$5:$B$10,MATCH(C100,'Fee structure'!$A$5:$A$10,0))</f>
        <v/>
      </c>
    </row>
    <row r="101">
      <c r="A101" s="9" t="inlineStr">
        <is>
          <t>NA-1097</t>
        </is>
      </c>
      <c r="B101" s="9" t="inlineStr">
        <is>
          <t>Achieng Mutua</t>
        </is>
      </c>
      <c r="C101" s="9" t="inlineStr">
        <is>
          <t>Grade 8</t>
        </is>
      </c>
      <c r="D101" s="9" t="inlineStr">
        <is>
          <t>0725 XXX 196</t>
        </is>
      </c>
      <c r="E101" s="10">
        <f>INDEX('Fee structure'!$B$5:$B$10,MATCH(C101,'Fee structure'!$A$5:$A$10,0))</f>
        <v/>
      </c>
    </row>
    <row r="102">
      <c r="A102" s="9" t="inlineStr">
        <is>
          <t>NA-1098</t>
        </is>
      </c>
      <c r="B102" s="9" t="inlineStr">
        <is>
          <t>Zawadi Owino</t>
        </is>
      </c>
      <c r="C102" s="9" t="inlineStr">
        <is>
          <t>Grade 8</t>
        </is>
      </c>
      <c r="D102" s="9" t="inlineStr">
        <is>
          <t>0783 XXX 978</t>
        </is>
      </c>
      <c r="E102" s="10">
        <f>INDEX('Fee structure'!$B$5:$B$10,MATCH(C102,'Fee structure'!$A$5:$A$10,0))</f>
        <v/>
      </c>
    </row>
    <row r="103">
      <c r="A103" s="9" t="inlineStr">
        <is>
          <t>NA-1099</t>
        </is>
      </c>
      <c r="B103" s="9" t="inlineStr">
        <is>
          <t>Mercy Atieno</t>
        </is>
      </c>
      <c r="C103" s="9" t="inlineStr">
        <is>
          <t>Grade 8</t>
        </is>
      </c>
      <c r="D103" s="9" t="inlineStr">
        <is>
          <t>0768 XXX 721</t>
        </is>
      </c>
      <c r="E103" s="10">
        <f>INDEX('Fee structure'!$B$5:$B$10,MATCH(C103,'Fee structure'!$A$5:$A$10,0))</f>
        <v/>
      </c>
    </row>
    <row r="104">
      <c r="A104" s="9" t="inlineStr">
        <is>
          <t>NA-1100</t>
        </is>
      </c>
      <c r="B104" s="9" t="inlineStr">
        <is>
          <t>Yusuf Adan</t>
        </is>
      </c>
      <c r="C104" s="9" t="inlineStr">
        <is>
          <t>Grade 8</t>
        </is>
      </c>
      <c r="D104" s="9" t="inlineStr">
        <is>
          <t>0714 XXX 513</t>
        </is>
      </c>
      <c r="E104" s="10">
        <f>INDEX('Fee structure'!$B$5:$B$10,MATCH(C104,'Fee structure'!$A$5:$A$10,0))</f>
        <v/>
      </c>
    </row>
    <row r="105">
      <c r="A105" s="9" t="inlineStr">
        <is>
          <t>NA-1101</t>
        </is>
      </c>
      <c r="B105" s="9" t="inlineStr">
        <is>
          <t>Linet Adan</t>
        </is>
      </c>
      <c r="C105" s="9" t="inlineStr">
        <is>
          <t>Grade 9</t>
        </is>
      </c>
      <c r="D105" s="9" t="inlineStr">
        <is>
          <t>0737 XXX 708</t>
        </is>
      </c>
      <c r="E105" s="10">
        <f>INDEX('Fee structure'!$B$5:$B$10,MATCH(C105,'Fee structure'!$A$5:$A$10,0))</f>
        <v/>
      </c>
    </row>
    <row r="106">
      <c r="A106" s="9" t="inlineStr">
        <is>
          <t>NA-1102</t>
        </is>
      </c>
      <c r="B106" s="9" t="inlineStr">
        <is>
          <t>Otieno Barasa</t>
        </is>
      </c>
      <c r="C106" s="9" t="inlineStr">
        <is>
          <t>Grade 9</t>
        </is>
      </c>
      <c r="D106" s="9" t="inlineStr">
        <is>
          <t>0796 XXX 999</t>
        </is>
      </c>
      <c r="E106" s="10">
        <f>INDEX('Fee structure'!$B$5:$B$10,MATCH(C106,'Fee structure'!$A$5:$A$10,0))</f>
        <v/>
      </c>
    </row>
    <row r="107">
      <c r="A107" s="9" t="inlineStr">
        <is>
          <t>NA-1103</t>
        </is>
      </c>
      <c r="B107" s="9" t="inlineStr">
        <is>
          <t>Brian Nyambura</t>
        </is>
      </c>
      <c r="C107" s="9" t="inlineStr">
        <is>
          <t>Grade 9</t>
        </is>
      </c>
      <c r="D107" s="9" t="inlineStr">
        <is>
          <t>0774 XXX 797</t>
        </is>
      </c>
      <c r="E107" s="10">
        <f>INDEX('Fee structure'!$B$5:$B$10,MATCH(C107,'Fee structure'!$A$5:$A$10,0))</f>
        <v/>
      </c>
    </row>
    <row r="108">
      <c r="A108" s="9" t="inlineStr">
        <is>
          <t>NA-1104</t>
        </is>
      </c>
      <c r="B108" s="9" t="inlineStr">
        <is>
          <t>Wairimu Ali</t>
        </is>
      </c>
      <c r="C108" s="9" t="inlineStr">
        <is>
          <t>Grade 9</t>
        </is>
      </c>
      <c r="D108" s="9" t="inlineStr">
        <is>
          <t>0759 XXX 398</t>
        </is>
      </c>
      <c r="E108" s="10">
        <f>INDEX('Fee structure'!$B$5:$B$10,MATCH(C108,'Fee structure'!$A$5:$A$10,0))</f>
        <v/>
      </c>
    </row>
    <row r="109">
      <c r="A109" s="9" t="inlineStr">
        <is>
          <t>NA-1105</t>
        </is>
      </c>
      <c r="B109" s="9" t="inlineStr">
        <is>
          <t>Abdi Nyambura</t>
        </is>
      </c>
      <c r="C109" s="9" t="inlineStr">
        <is>
          <t>Grade 9</t>
        </is>
      </c>
      <c r="D109" s="9" t="inlineStr">
        <is>
          <t>0717 XXX 853</t>
        </is>
      </c>
      <c r="E109" s="10">
        <f>INDEX('Fee structure'!$B$5:$B$10,MATCH(C109,'Fee structure'!$A$5:$A$10,0))</f>
        <v/>
      </c>
    </row>
    <row r="110">
      <c r="A110" s="9" t="inlineStr">
        <is>
          <t>NA-1106</t>
        </is>
      </c>
      <c r="B110" s="9" t="inlineStr">
        <is>
          <t>Dennis Barasa</t>
        </is>
      </c>
      <c r="C110" s="9" t="inlineStr">
        <is>
          <t>Grade 9</t>
        </is>
      </c>
      <c r="D110" s="9" t="inlineStr">
        <is>
          <t>0713 XXX 388</t>
        </is>
      </c>
      <c r="E110" s="10">
        <f>INDEX('Fee structure'!$B$5:$B$10,MATCH(C110,'Fee structure'!$A$5:$A$10,0))</f>
        <v/>
      </c>
    </row>
    <row r="111">
      <c r="A111" s="9" t="inlineStr">
        <is>
          <t>NA-1107</t>
        </is>
      </c>
      <c r="B111" s="9" t="inlineStr">
        <is>
          <t>Dennis Atieno</t>
        </is>
      </c>
      <c r="C111" s="9" t="inlineStr">
        <is>
          <t>Grade 9</t>
        </is>
      </c>
      <c r="D111" s="9" t="inlineStr">
        <is>
          <t>0747 XXX 844</t>
        </is>
      </c>
      <c r="E111" s="10">
        <f>INDEX('Fee structure'!$B$5:$B$10,MATCH(C111,'Fee structure'!$A$5:$A$10,0))</f>
        <v/>
      </c>
    </row>
    <row r="112">
      <c r="A112" s="9" t="inlineStr">
        <is>
          <t>NA-1108</t>
        </is>
      </c>
      <c r="B112" s="9" t="inlineStr">
        <is>
          <t>Kipchoge Wekesa</t>
        </is>
      </c>
      <c r="C112" s="9" t="inlineStr">
        <is>
          <t>Grade 9</t>
        </is>
      </c>
      <c r="D112" s="9" t="inlineStr">
        <is>
          <t>0748 XXX 886</t>
        </is>
      </c>
      <c r="E112" s="10">
        <f>INDEX('Fee structure'!$B$5:$B$10,MATCH(C112,'Fee structure'!$A$5:$A$10,0))</f>
        <v/>
      </c>
    </row>
    <row r="113">
      <c r="A113" s="9" t="inlineStr">
        <is>
          <t>NA-1109</t>
        </is>
      </c>
      <c r="B113" s="9" t="inlineStr">
        <is>
          <t>Nafula Atieno</t>
        </is>
      </c>
      <c r="C113" s="9" t="inlineStr">
        <is>
          <t>Grade 9</t>
        </is>
      </c>
      <c r="D113" s="9" t="inlineStr">
        <is>
          <t>0784 XXX 120</t>
        </is>
      </c>
      <c r="E113" s="10">
        <f>INDEX('Fee structure'!$B$5:$B$10,MATCH(C113,'Fee structure'!$A$5:$A$10,0))</f>
        <v/>
      </c>
    </row>
    <row r="114">
      <c r="A114" s="9" t="inlineStr">
        <is>
          <t>NA-1110</t>
        </is>
      </c>
      <c r="B114" s="9" t="inlineStr">
        <is>
          <t>Sharon Atieno</t>
        </is>
      </c>
      <c r="C114" s="9" t="inlineStr">
        <is>
          <t>Grade 9</t>
        </is>
      </c>
      <c r="D114" s="9" t="inlineStr">
        <is>
          <t>0735 XXX 674</t>
        </is>
      </c>
      <c r="E114" s="10">
        <f>INDEX('Fee structure'!$B$5:$B$10,MATCH(C114,'Fee structure'!$A$5:$A$10,0))</f>
        <v/>
      </c>
    </row>
    <row r="115">
      <c r="A115" s="9" t="inlineStr">
        <is>
          <t>NA-1111</t>
        </is>
      </c>
      <c r="B115" s="9" t="inlineStr">
        <is>
          <t>Amani Wekesa</t>
        </is>
      </c>
      <c r="C115" s="9" t="inlineStr">
        <is>
          <t>Grade 9</t>
        </is>
      </c>
      <c r="D115" s="9" t="inlineStr">
        <is>
          <t>0730 XXX 733</t>
        </is>
      </c>
      <c r="E115" s="10">
        <f>INDEX('Fee structure'!$B$5:$B$10,MATCH(C115,'Fee structure'!$A$5:$A$10,0))</f>
        <v/>
      </c>
    </row>
    <row r="116">
      <c r="A116" s="9" t="inlineStr">
        <is>
          <t>NA-1112</t>
        </is>
      </c>
      <c r="B116" s="9" t="inlineStr">
        <is>
          <t>Brian Wekesa</t>
        </is>
      </c>
      <c r="C116" s="9" t="inlineStr">
        <is>
          <t>Grade 9</t>
        </is>
      </c>
      <c r="D116" s="9" t="inlineStr">
        <is>
          <t>0714 XXX 228</t>
        </is>
      </c>
      <c r="E116" s="10">
        <f>INDEX('Fee structure'!$B$5:$B$10,MATCH(C116,'Fee structure'!$A$5:$A$10,0))</f>
        <v/>
      </c>
    </row>
    <row r="117">
      <c r="A117" s="9" t="inlineStr">
        <is>
          <t>NA-1113</t>
        </is>
      </c>
      <c r="B117" s="9" t="inlineStr">
        <is>
          <t>Rehema Nyambura</t>
        </is>
      </c>
      <c r="C117" s="9" t="inlineStr">
        <is>
          <t>Grade 9</t>
        </is>
      </c>
      <c r="D117" s="9" t="inlineStr">
        <is>
          <t>0786 XXX 763</t>
        </is>
      </c>
      <c r="E117" s="10">
        <f>INDEX('Fee structure'!$B$5:$B$10,MATCH(C117,'Fee structure'!$A$5:$A$10,0))</f>
        <v/>
      </c>
    </row>
    <row r="118">
      <c r="A118" s="9" t="inlineStr">
        <is>
          <t>NA-1114</t>
        </is>
      </c>
      <c r="B118" s="9" t="inlineStr">
        <is>
          <t>Yusuf Mutua</t>
        </is>
      </c>
      <c r="C118" s="9" t="inlineStr">
        <is>
          <t>Grade 9</t>
        </is>
      </c>
      <c r="D118" s="9" t="inlineStr">
        <is>
          <t>0713 XXX 534</t>
        </is>
      </c>
      <c r="E118" s="10">
        <f>INDEX('Fee structure'!$B$5:$B$10,MATCH(C118,'Fee structure'!$A$5:$A$10,0))</f>
        <v/>
      </c>
    </row>
    <row r="119">
      <c r="A119" s="9" t="inlineStr">
        <is>
          <t>NA-1115</t>
        </is>
      </c>
      <c r="B119" s="9" t="inlineStr">
        <is>
          <t>Tabitha Njeri</t>
        </is>
      </c>
      <c r="C119" s="9" t="inlineStr">
        <is>
          <t>Grade 9</t>
        </is>
      </c>
      <c r="D119" s="9" t="inlineStr">
        <is>
          <t>0755 XXX 525</t>
        </is>
      </c>
      <c r="E119" s="10">
        <f>INDEX('Fee structure'!$B$5:$B$10,MATCH(C119,'Fee structure'!$A$5:$A$10,0))</f>
        <v/>
      </c>
    </row>
    <row r="120">
      <c r="A120" s="9" t="inlineStr">
        <is>
          <t>NA-1116</t>
        </is>
      </c>
      <c r="B120" s="9" t="inlineStr">
        <is>
          <t>Mohamed Kariuki</t>
        </is>
      </c>
      <c r="C120" s="9" t="inlineStr">
        <is>
          <t>Grade 9</t>
        </is>
      </c>
      <c r="D120" s="9" t="inlineStr">
        <is>
          <t>0740 XXX 895</t>
        </is>
      </c>
      <c r="E120" s="10">
        <f>INDEX('Fee structure'!$B$5:$B$10,MATCH(C120,'Fee structure'!$A$5:$A$10,0))</f>
        <v/>
      </c>
    </row>
    <row r="121">
      <c r="A121" s="9" t="inlineStr">
        <is>
          <t>NA-1117</t>
        </is>
      </c>
      <c r="B121" s="9" t="inlineStr">
        <is>
          <t>Nafula Kiprono</t>
        </is>
      </c>
      <c r="C121" s="9" t="inlineStr">
        <is>
          <t>Grade 9</t>
        </is>
      </c>
      <c r="D121" s="9" t="inlineStr">
        <is>
          <t>0726 XXX 287</t>
        </is>
      </c>
      <c r="E121" s="10">
        <f>INDEX('Fee structure'!$B$5:$B$10,MATCH(C121,'Fee structure'!$A$5:$A$10,0))</f>
        <v/>
      </c>
    </row>
    <row r="122">
      <c r="A122" s="9" t="inlineStr">
        <is>
          <t>NA-1118</t>
        </is>
      </c>
      <c r="B122" s="9" t="inlineStr">
        <is>
          <t>Sharon Odhiambo</t>
        </is>
      </c>
      <c r="C122" s="9" t="inlineStr">
        <is>
          <t>Grade 9</t>
        </is>
      </c>
      <c r="D122" s="9" t="inlineStr">
        <is>
          <t>0794 XXX 834</t>
        </is>
      </c>
      <c r="E122" s="10">
        <f>INDEX('Fee structure'!$B$5:$B$10,MATCH(C122,'Fee structure'!$A$5:$A$10,0))</f>
        <v/>
      </c>
    </row>
    <row r="123">
      <c r="A123" s="9" t="inlineStr">
        <is>
          <t>NA-1119</t>
        </is>
      </c>
      <c r="B123" s="9" t="inlineStr">
        <is>
          <t>Wairimu Owino</t>
        </is>
      </c>
      <c r="C123" s="9" t="inlineStr">
        <is>
          <t>Grade 9</t>
        </is>
      </c>
      <c r="D123" s="9" t="inlineStr">
        <is>
          <t>0797 XXX 668</t>
        </is>
      </c>
      <c r="E123" s="10">
        <f>INDEX('Fee structure'!$B$5:$B$10,MATCH(C123,'Fee structure'!$A$5:$A$10,0))</f>
        <v/>
      </c>
    </row>
    <row r="124">
      <c r="A124" s="9" t="inlineStr">
        <is>
          <t>NA-1120</t>
        </is>
      </c>
      <c r="B124" s="9" t="inlineStr">
        <is>
          <t>Mohamed Ali</t>
        </is>
      </c>
      <c r="C124" s="9" t="inlineStr">
        <is>
          <t>Grade 9</t>
        </is>
      </c>
      <c r="D124" s="9" t="inlineStr">
        <is>
          <t>0728 XXX 333</t>
        </is>
      </c>
      <c r="E124" s="10">
        <f>INDEX('Fee structure'!$B$5:$B$10,MATCH(C124,'Fee structure'!$A$5:$A$10,0))</f>
        <v/>
      </c>
    </row>
  </sheetData>
  <dataValidations count="1">
    <dataValidation sqref="C5:C174" showDropDown="0" showInputMessage="0" showErrorMessage="0" allowBlank="0" type="list">
      <formula1>='Fee structure'!$A$5:$A$10</formula1>
    </dataValidation>
  </dataValidations>
  <printOptions gridLines="0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0"/>
  <sheetViews>
    <sheetView showGridLines="1" tabSelected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3" customWidth="1" min="1" max="1"/>
    <col width="11" customWidth="1" min="2" max="2"/>
    <col width="24" customWidth="1" min="3" max="3"/>
    <col width="15" customWidth="1" min="4" max="4"/>
    <col width="11" customWidth="1" min="5" max="5"/>
    <col width="15" customWidth="1" min="6" max="6"/>
  </cols>
  <sheetData>
    <row r="1" ht="28" customHeight="1">
      <c r="A1" s="1" t="inlineStr">
        <is>
          <t>Payments received</t>
        </is>
      </c>
    </row>
    <row r="2">
      <c r="A2" s="2" t="inlineStr">
        <is>
          <t>Type here. Choose the admission number from the list.</t>
        </is>
      </c>
    </row>
    <row r="4" ht="30" customHeight="1">
      <c r="A4" s="3" t="inlineStr">
        <is>
          <t>Date</t>
        </is>
      </c>
      <c r="B4" s="3" t="inlineStr">
        <is>
          <t>Adm. no.</t>
        </is>
      </c>
      <c r="C4" s="3" t="inlineStr">
        <is>
          <t>Pupil</t>
        </is>
      </c>
      <c r="D4" s="3" t="inlineStr">
        <is>
          <t>Amount (KES)</t>
        </is>
      </c>
      <c r="E4" s="3" t="inlineStr">
        <is>
          <t>Method</t>
        </is>
      </c>
      <c r="F4" s="3" t="inlineStr">
        <is>
          <t>Reference</t>
        </is>
      </c>
    </row>
    <row r="5">
      <c r="A5" s="13" t="n">
        <v>46146</v>
      </c>
      <c r="B5" s="9" t="inlineStr">
        <is>
          <t>NA-1101</t>
        </is>
      </c>
      <c r="C5" s="9">
        <f>IFERROR(INDEX(Pupils!$B$5:$B$124,MATCH(B5,Pupils!$A$5:$A$124,0)),"Check number")</f>
        <v/>
      </c>
      <c r="D5" s="10" t="n">
        <v>12250</v>
      </c>
      <c r="E5" s="9" t="inlineStr">
        <is>
          <t>M-Pesa</t>
        </is>
      </c>
      <c r="F5" s="9" t="inlineStr">
        <is>
          <t>SLT6T59EJT</t>
        </is>
      </c>
    </row>
    <row r="6">
      <c r="A6" s="13" t="n">
        <v>46146</v>
      </c>
      <c r="B6" s="9" t="inlineStr">
        <is>
          <t>NA-1102</t>
        </is>
      </c>
      <c r="C6" s="9">
        <f>IFERROR(INDEX(Pupils!$B$5:$B$124,MATCH(B6,Pupils!$A$5:$A$124,0)),"Check number")</f>
        <v/>
      </c>
      <c r="D6" s="10" t="n">
        <v>8000</v>
      </c>
      <c r="E6" s="9" t="inlineStr">
        <is>
          <t>M-Pesa</t>
        </is>
      </c>
      <c r="F6" s="9" t="inlineStr">
        <is>
          <t>SFZ1AAEDBC</t>
        </is>
      </c>
    </row>
    <row r="7">
      <c r="A7" s="13" t="n">
        <v>46146</v>
      </c>
      <c r="B7" s="9" t="inlineStr">
        <is>
          <t>NA-1108</t>
        </is>
      </c>
      <c r="C7" s="9">
        <f>IFERROR(INDEX(Pupils!$B$5:$B$124,MATCH(B7,Pupils!$A$5:$A$124,0)),"Check number")</f>
        <v/>
      </c>
      <c r="D7" s="10" t="n">
        <v>12250</v>
      </c>
      <c r="E7" s="9" t="inlineStr">
        <is>
          <t>M-Pesa</t>
        </is>
      </c>
      <c r="F7" s="9" t="inlineStr">
        <is>
          <t>S0N4F37GXY</t>
        </is>
      </c>
    </row>
    <row r="8">
      <c r="A8" s="13" t="n">
        <v>46146</v>
      </c>
      <c r="B8" s="9" t="inlineStr">
        <is>
          <t>NA-1117</t>
        </is>
      </c>
      <c r="C8" s="9">
        <f>IFERROR(INDEX(Pupils!$B$5:$B$124,MATCH(B8,Pupils!$A$5:$A$124,0)),"Check number")</f>
        <v/>
      </c>
      <c r="D8" s="10" t="n">
        <v>8166</v>
      </c>
      <c r="E8" s="9" t="inlineStr">
        <is>
          <t>M-Pesa</t>
        </is>
      </c>
      <c r="F8" s="9" t="inlineStr">
        <is>
          <t>SJVKKBUJ1L</t>
        </is>
      </c>
    </row>
    <row r="9">
      <c r="A9" s="13" t="n">
        <v>46147</v>
      </c>
      <c r="B9" s="9" t="inlineStr">
        <is>
          <t>NA-1037</t>
        </is>
      </c>
      <c r="C9" s="9">
        <f>IFERROR(INDEX(Pupils!$B$5:$B$124,MATCH(B9,Pupils!$A$5:$A$124,0)),"Check number")</f>
        <v/>
      </c>
      <c r="D9" s="10" t="n">
        <v>16500</v>
      </c>
      <c r="E9" s="9" t="inlineStr">
        <is>
          <t>M-Pesa</t>
        </is>
      </c>
      <c r="F9" s="9" t="inlineStr">
        <is>
          <t>SFLSBCE9HX</t>
        </is>
      </c>
    </row>
    <row r="10">
      <c r="A10" s="13" t="n">
        <v>46147</v>
      </c>
      <c r="B10" s="9" t="inlineStr">
        <is>
          <t>NA-1051</t>
        </is>
      </c>
      <c r="C10" s="9">
        <f>IFERROR(INDEX(Pupils!$B$5:$B$124,MATCH(B10,Pupils!$A$5:$A$124,0)),"Check number")</f>
        <v/>
      </c>
      <c r="D10" s="10" t="n">
        <v>17500</v>
      </c>
      <c r="E10" s="9" t="inlineStr">
        <is>
          <t>M-Pesa</t>
        </is>
      </c>
      <c r="F10" s="9" t="inlineStr">
        <is>
          <t>SM5GR6L86H</t>
        </is>
      </c>
    </row>
    <row r="11">
      <c r="A11" s="13" t="n">
        <v>46147</v>
      </c>
      <c r="B11" s="9" t="inlineStr">
        <is>
          <t>NA-1103</t>
        </is>
      </c>
      <c r="C11" s="9">
        <f>IFERROR(INDEX(Pupils!$B$5:$B$124,MATCH(B11,Pupils!$A$5:$A$124,0)),"Check number")</f>
        <v/>
      </c>
      <c r="D11" s="10" t="n">
        <v>8166</v>
      </c>
      <c r="E11" s="9" t="inlineStr">
        <is>
          <t>M-Pesa</t>
        </is>
      </c>
      <c r="F11" s="9" t="inlineStr">
        <is>
          <t>SDBG4DNK7N</t>
        </is>
      </c>
    </row>
    <row r="12">
      <c r="A12" s="13" t="n">
        <v>46147</v>
      </c>
      <c r="B12" s="9" t="inlineStr">
        <is>
          <t>NA-1116</t>
        </is>
      </c>
      <c r="C12" s="9">
        <f>IFERROR(INDEX(Pupils!$B$5:$B$124,MATCH(B12,Pupils!$A$5:$A$124,0)),"Check number")</f>
        <v/>
      </c>
      <c r="D12" s="10" t="n">
        <v>10000</v>
      </c>
      <c r="E12" s="9" t="inlineStr">
        <is>
          <t>Cash</t>
        </is>
      </c>
      <c r="F12" s="9" t="inlineStr">
        <is>
          <t>RCPT 979</t>
        </is>
      </c>
    </row>
    <row r="13">
      <c r="A13" s="13" t="n">
        <v>46148</v>
      </c>
      <c r="B13" s="9" t="inlineStr">
        <is>
          <t>NA-1036</t>
        </is>
      </c>
      <c r="C13" s="9">
        <f>IFERROR(INDEX(Pupils!$B$5:$B$124,MATCH(B13,Pupils!$A$5:$A$124,0)),"Check number")</f>
        <v/>
      </c>
      <c r="D13" s="10" t="n">
        <v>5000</v>
      </c>
      <c r="E13" s="9" t="inlineStr">
        <is>
          <t>M-Pesa</t>
        </is>
      </c>
      <c r="F13" s="9" t="inlineStr">
        <is>
          <t>SCE94G056B</t>
        </is>
      </c>
    </row>
    <row r="14">
      <c r="A14" s="13" t="n">
        <v>46148</v>
      </c>
      <c r="B14" s="9" t="inlineStr">
        <is>
          <t>NA-1080</t>
        </is>
      </c>
      <c r="C14" s="9">
        <f>IFERROR(INDEX(Pupils!$B$5:$B$124,MATCH(B14,Pupils!$A$5:$A$124,0)),"Check number")</f>
        <v/>
      </c>
      <c r="D14" s="10" t="n">
        <v>8000</v>
      </c>
      <c r="E14" s="9" t="inlineStr">
        <is>
          <t>M-Pesa</t>
        </is>
      </c>
      <c r="F14" s="9" t="inlineStr">
        <is>
          <t>SBU2Z4ND2V</t>
        </is>
      </c>
    </row>
    <row r="15">
      <c r="A15" s="13" t="n">
        <v>46148</v>
      </c>
      <c r="B15" s="9" t="inlineStr">
        <is>
          <t>NA-1109</t>
        </is>
      </c>
      <c r="C15" s="9">
        <f>IFERROR(INDEX(Pupils!$B$5:$B$124,MATCH(B15,Pupils!$A$5:$A$124,0)),"Check number")</f>
        <v/>
      </c>
      <c r="D15" s="10" t="n">
        <v>24500</v>
      </c>
      <c r="E15" s="9" t="inlineStr">
        <is>
          <t>M-Pesa</t>
        </is>
      </c>
      <c r="F15" s="9" t="inlineStr">
        <is>
          <t>SJ24C8FK46</t>
        </is>
      </c>
    </row>
    <row r="16">
      <c r="A16" s="13" t="n">
        <v>46149</v>
      </c>
      <c r="B16" s="9" t="inlineStr">
        <is>
          <t>NA-1002</t>
        </is>
      </c>
      <c r="C16" s="9">
        <f>IFERROR(INDEX(Pupils!$B$5:$B$124,MATCH(B16,Pupils!$A$5:$A$124,0)),"Check number")</f>
        <v/>
      </c>
      <c r="D16" s="10" t="n">
        <v>5000</v>
      </c>
      <c r="E16" s="9" t="inlineStr">
        <is>
          <t>M-Pesa</t>
        </is>
      </c>
      <c r="F16" s="9" t="inlineStr">
        <is>
          <t>SAR6DQ8K1Z</t>
        </is>
      </c>
    </row>
    <row r="17">
      <c r="A17" s="13" t="n">
        <v>46150</v>
      </c>
      <c r="B17" s="9" t="inlineStr">
        <is>
          <t>NA-1010</t>
        </is>
      </c>
      <c r="C17" s="9">
        <f>IFERROR(INDEX(Pupils!$B$5:$B$124,MATCH(B17,Pupils!$A$5:$A$124,0)),"Check number")</f>
        <v/>
      </c>
      <c r="D17" s="10" t="n">
        <v>8250</v>
      </c>
      <c r="E17" s="9" t="inlineStr">
        <is>
          <t>M-Pesa</t>
        </is>
      </c>
      <c r="F17" s="9" t="inlineStr">
        <is>
          <t>SVHY67H9RY</t>
        </is>
      </c>
    </row>
    <row r="18">
      <c r="A18" s="13" t="n">
        <v>46150</v>
      </c>
      <c r="B18" s="9" t="inlineStr">
        <is>
          <t>NA-1077</t>
        </is>
      </c>
      <c r="C18" s="9">
        <f>IFERROR(INDEX(Pupils!$B$5:$B$124,MATCH(B18,Pupils!$A$5:$A$124,0)),"Check number")</f>
        <v/>
      </c>
      <c r="D18" s="10" t="n">
        <v>18500</v>
      </c>
      <c r="E18" s="9" t="inlineStr">
        <is>
          <t>M-Pesa</t>
        </is>
      </c>
      <c r="F18" s="9" t="inlineStr">
        <is>
          <t>SDZ5G9DUJG</t>
        </is>
      </c>
    </row>
    <row r="19">
      <c r="A19" s="13" t="n">
        <v>46150</v>
      </c>
      <c r="B19" s="9" t="inlineStr">
        <is>
          <t>NA-1079</t>
        </is>
      </c>
      <c r="C19" s="9">
        <f>IFERROR(INDEX(Pupils!$B$5:$B$124,MATCH(B19,Pupils!$A$5:$A$124,0)),"Check number")</f>
        <v/>
      </c>
      <c r="D19" s="10" t="n">
        <v>9250</v>
      </c>
      <c r="E19" s="9" t="inlineStr">
        <is>
          <t>Cash</t>
        </is>
      </c>
      <c r="F19" s="9" t="inlineStr">
        <is>
          <t>RCPT 913</t>
        </is>
      </c>
    </row>
    <row r="20">
      <c r="A20" s="13" t="n">
        <v>46150</v>
      </c>
      <c r="B20" s="9" t="inlineStr">
        <is>
          <t>NA-1079</t>
        </is>
      </c>
      <c r="C20" s="9">
        <f>IFERROR(INDEX(Pupils!$B$5:$B$124,MATCH(B20,Pupils!$A$5:$A$124,0)),"Check number")</f>
        <v/>
      </c>
      <c r="D20" s="10" t="n">
        <v>9250</v>
      </c>
      <c r="E20" s="9" t="inlineStr">
        <is>
          <t>Cash</t>
        </is>
      </c>
      <c r="F20" s="9" t="inlineStr">
        <is>
          <t>RCPT 995</t>
        </is>
      </c>
    </row>
    <row r="21">
      <c r="A21" s="13" t="n">
        <v>46151</v>
      </c>
      <c r="B21" s="9" t="inlineStr">
        <is>
          <t>NA-1011</t>
        </is>
      </c>
      <c r="C21" s="9">
        <f>IFERROR(INDEX(Pupils!$B$5:$B$124,MATCH(B21,Pupils!$A$5:$A$124,0)),"Check number")</f>
        <v/>
      </c>
      <c r="D21" s="10" t="n">
        <v>16500</v>
      </c>
      <c r="E21" s="9" t="inlineStr">
        <is>
          <t>Bank</t>
        </is>
      </c>
      <c r="F21" s="9" t="inlineStr">
        <is>
          <t>BNK50897</t>
        </is>
      </c>
    </row>
    <row r="22">
      <c r="A22" s="13" t="n">
        <v>46151</v>
      </c>
      <c r="B22" s="9" t="inlineStr">
        <is>
          <t>NA-1047</t>
        </is>
      </c>
      <c r="C22" s="9">
        <f>IFERROR(INDEX(Pupils!$B$5:$B$124,MATCH(B22,Pupils!$A$5:$A$124,0)),"Check number")</f>
        <v/>
      </c>
      <c r="D22" s="10" t="n">
        <v>8750</v>
      </c>
      <c r="E22" s="9" t="inlineStr">
        <is>
          <t>Cash</t>
        </is>
      </c>
      <c r="F22" s="9" t="inlineStr">
        <is>
          <t>RCPT 609</t>
        </is>
      </c>
    </row>
    <row r="23">
      <c r="A23" s="13" t="n">
        <v>46151</v>
      </c>
      <c r="B23" s="9" t="inlineStr">
        <is>
          <t>NA-1098</t>
        </is>
      </c>
      <c r="C23" s="9">
        <f>IFERROR(INDEX(Pupils!$B$5:$B$124,MATCH(B23,Pupils!$A$5:$A$124,0)),"Check number")</f>
        <v/>
      </c>
      <c r="D23" s="10" t="n">
        <v>7000</v>
      </c>
      <c r="E23" s="9" t="inlineStr">
        <is>
          <t>M-Pesa</t>
        </is>
      </c>
      <c r="F23" s="9" t="inlineStr">
        <is>
          <t>SQQV255CTU</t>
        </is>
      </c>
    </row>
    <row r="24">
      <c r="A24" s="13" t="n">
        <v>46151</v>
      </c>
      <c r="B24" s="9" t="inlineStr">
        <is>
          <t>NA-1107</t>
        </is>
      </c>
      <c r="C24" s="9">
        <f>IFERROR(INDEX(Pupils!$B$5:$B$124,MATCH(B24,Pupils!$A$5:$A$124,0)),"Check number")</f>
        <v/>
      </c>
      <c r="D24" s="10" t="n">
        <v>24500</v>
      </c>
      <c r="E24" s="9" t="inlineStr">
        <is>
          <t>M-Pesa</t>
        </is>
      </c>
      <c r="F24" s="9" t="inlineStr">
        <is>
          <t>SMBR8RCDVA</t>
        </is>
      </c>
    </row>
    <row r="25">
      <c r="A25" s="13" t="n">
        <v>46152</v>
      </c>
      <c r="B25" s="9" t="inlineStr">
        <is>
          <t>NA-1009</t>
        </is>
      </c>
      <c r="C25" s="9">
        <f>IFERROR(INDEX(Pupils!$B$5:$B$124,MATCH(B25,Pupils!$A$5:$A$124,0)),"Check number")</f>
        <v/>
      </c>
      <c r="D25" s="10" t="n">
        <v>8250</v>
      </c>
      <c r="E25" s="9" t="inlineStr">
        <is>
          <t>Cash</t>
        </is>
      </c>
      <c r="F25" s="9" t="inlineStr">
        <is>
          <t>RCPT 596</t>
        </is>
      </c>
    </row>
    <row r="26">
      <c r="A26" s="13" t="n">
        <v>46152</v>
      </c>
      <c r="B26" s="9" t="inlineStr">
        <is>
          <t>NA-1064</t>
        </is>
      </c>
      <c r="C26" s="9">
        <f>IFERROR(INDEX(Pupils!$B$5:$B$124,MATCH(B26,Pupils!$A$5:$A$124,0)),"Check number")</f>
        <v/>
      </c>
      <c r="D26" s="10" t="n">
        <v>18500</v>
      </c>
      <c r="E26" s="9" t="inlineStr">
        <is>
          <t>Cash</t>
        </is>
      </c>
      <c r="F26" s="9" t="inlineStr">
        <is>
          <t>RCPT 663</t>
        </is>
      </c>
    </row>
    <row r="27">
      <c r="A27" s="13" t="n">
        <v>46153</v>
      </c>
      <c r="B27" s="9" t="inlineStr">
        <is>
          <t>NA-1084</t>
        </is>
      </c>
      <c r="C27" s="9">
        <f>IFERROR(INDEX(Pupils!$B$5:$B$124,MATCH(B27,Pupils!$A$5:$A$124,0)),"Check number")</f>
        <v/>
      </c>
      <c r="D27" s="10" t="n">
        <v>21000</v>
      </c>
      <c r="E27" s="9" t="inlineStr">
        <is>
          <t>Bank</t>
        </is>
      </c>
      <c r="F27" s="9" t="inlineStr">
        <is>
          <t>BNK19588</t>
        </is>
      </c>
    </row>
    <row r="28">
      <c r="A28" s="13" t="n">
        <v>46153</v>
      </c>
      <c r="B28" s="9" t="inlineStr">
        <is>
          <t>NA-1112</t>
        </is>
      </c>
      <c r="C28" s="9">
        <f>IFERROR(INDEX(Pupils!$B$5:$B$124,MATCH(B28,Pupils!$A$5:$A$124,0)),"Check number")</f>
        <v/>
      </c>
      <c r="D28" s="10" t="n">
        <v>24500</v>
      </c>
      <c r="E28" s="9" t="inlineStr">
        <is>
          <t>M-Pesa</t>
        </is>
      </c>
      <c r="F28" s="9" t="inlineStr">
        <is>
          <t>SGU7B16XWS</t>
        </is>
      </c>
    </row>
    <row r="29">
      <c r="A29" s="13" t="n">
        <v>46154</v>
      </c>
      <c r="B29" s="9" t="inlineStr">
        <is>
          <t>NA-1065</t>
        </is>
      </c>
      <c r="C29" s="9">
        <f>IFERROR(INDEX(Pupils!$B$5:$B$124,MATCH(B29,Pupils!$A$5:$A$124,0)),"Check number")</f>
        <v/>
      </c>
      <c r="D29" s="10" t="n">
        <v>8000</v>
      </c>
      <c r="E29" s="9" t="inlineStr">
        <is>
          <t>M-Pesa</t>
        </is>
      </c>
      <c r="F29" s="9" t="inlineStr">
        <is>
          <t>S53E47D46Y</t>
        </is>
      </c>
    </row>
    <row r="30">
      <c r="A30" s="13" t="n">
        <v>46154</v>
      </c>
      <c r="B30" s="9" t="inlineStr">
        <is>
          <t>NA-1087</t>
        </is>
      </c>
      <c r="C30" s="9">
        <f>IFERROR(INDEX(Pupils!$B$5:$B$124,MATCH(B30,Pupils!$A$5:$A$124,0)),"Check number")</f>
        <v/>
      </c>
      <c r="D30" s="10" t="n">
        <v>10500</v>
      </c>
      <c r="E30" s="9" t="inlineStr">
        <is>
          <t>M-Pesa</t>
        </is>
      </c>
      <c r="F30" s="9" t="inlineStr">
        <is>
          <t>SUDYQT6CVK</t>
        </is>
      </c>
    </row>
    <row r="31">
      <c r="A31" s="13" t="n">
        <v>46156</v>
      </c>
      <c r="B31" s="9" t="inlineStr">
        <is>
          <t>NA-1012</t>
        </is>
      </c>
      <c r="C31" s="9">
        <f>IFERROR(INDEX(Pupils!$B$5:$B$124,MATCH(B31,Pupils!$A$5:$A$124,0)),"Check number")</f>
        <v/>
      </c>
      <c r="D31" s="10" t="n">
        <v>8250</v>
      </c>
      <c r="E31" s="9" t="inlineStr">
        <is>
          <t>M-Pesa</t>
        </is>
      </c>
      <c r="F31" s="9" t="inlineStr">
        <is>
          <t>S8XW71WMN5</t>
        </is>
      </c>
    </row>
    <row r="32">
      <c r="A32" s="13" t="n">
        <v>46156</v>
      </c>
      <c r="B32" s="9" t="inlineStr">
        <is>
          <t>NA-1043</t>
        </is>
      </c>
      <c r="C32" s="9">
        <f>IFERROR(INDEX(Pupils!$B$5:$B$124,MATCH(B32,Pupils!$A$5:$A$124,0)),"Check number")</f>
        <v/>
      </c>
      <c r="D32" s="10" t="n">
        <v>17500</v>
      </c>
      <c r="E32" s="9" t="inlineStr">
        <is>
          <t>M-Pesa</t>
        </is>
      </c>
      <c r="F32" s="9" t="inlineStr">
        <is>
          <t>SZFSLCPH4C</t>
        </is>
      </c>
    </row>
    <row r="33">
      <c r="A33" s="13" t="n">
        <v>46156</v>
      </c>
      <c r="B33" s="9" t="inlineStr">
        <is>
          <t>NA-1046</t>
        </is>
      </c>
      <c r="C33" s="9">
        <f>IFERROR(INDEX(Pupils!$B$5:$B$124,MATCH(B33,Pupils!$A$5:$A$124,0)),"Check number")</f>
        <v/>
      </c>
      <c r="D33" s="10" t="n">
        <v>8750</v>
      </c>
      <c r="E33" s="9" t="inlineStr">
        <is>
          <t>M-Pesa</t>
        </is>
      </c>
      <c r="F33" s="9" t="inlineStr">
        <is>
          <t>SN8X1TL5FB</t>
        </is>
      </c>
    </row>
    <row r="34">
      <c r="A34" s="13" t="n">
        <v>46156</v>
      </c>
      <c r="B34" s="9" t="inlineStr">
        <is>
          <t>NA-1059</t>
        </is>
      </c>
      <c r="C34" s="9">
        <f>IFERROR(INDEX(Pupils!$B$5:$B$124,MATCH(B34,Pupils!$A$5:$A$124,0)),"Check number")</f>
        <v/>
      </c>
      <c r="D34" s="10" t="n">
        <v>17500</v>
      </c>
      <c r="E34" s="9" t="inlineStr">
        <is>
          <t>M-Pesa</t>
        </is>
      </c>
      <c r="F34" s="9" t="inlineStr">
        <is>
          <t>SNZBFGHP1H</t>
        </is>
      </c>
    </row>
    <row r="35">
      <c r="A35" s="13" t="n">
        <v>46157</v>
      </c>
      <c r="B35" s="9" t="inlineStr">
        <is>
          <t>NA-1086</t>
        </is>
      </c>
      <c r="C35" s="9">
        <f>IFERROR(INDEX(Pupils!$B$5:$B$124,MATCH(B35,Pupils!$A$5:$A$124,0)),"Check number")</f>
        <v/>
      </c>
      <c r="D35" s="10" t="n">
        <v>21000</v>
      </c>
      <c r="E35" s="9" t="inlineStr">
        <is>
          <t>Cash</t>
        </is>
      </c>
      <c r="F35" s="9" t="inlineStr">
        <is>
          <t>RCPT 585</t>
        </is>
      </c>
    </row>
    <row r="36">
      <c r="A36" s="13" t="n">
        <v>46158</v>
      </c>
      <c r="B36" s="9" t="inlineStr">
        <is>
          <t>NA-1039</t>
        </is>
      </c>
      <c r="C36" s="9">
        <f>IFERROR(INDEX(Pupils!$B$5:$B$124,MATCH(B36,Pupils!$A$5:$A$124,0)),"Check number")</f>
        <v/>
      </c>
      <c r="D36" s="10" t="n">
        <v>16500</v>
      </c>
      <c r="E36" s="9" t="inlineStr">
        <is>
          <t>Bank</t>
        </is>
      </c>
      <c r="F36" s="9" t="inlineStr">
        <is>
          <t>BNK87119</t>
        </is>
      </c>
    </row>
    <row r="37">
      <c r="A37" s="13" t="n">
        <v>46158</v>
      </c>
      <c r="B37" s="9" t="inlineStr">
        <is>
          <t>NA-1057</t>
        </is>
      </c>
      <c r="C37" s="9">
        <f>IFERROR(INDEX(Pupils!$B$5:$B$124,MATCH(B37,Pupils!$A$5:$A$124,0)),"Check number")</f>
        <v/>
      </c>
      <c r="D37" s="10" t="n">
        <v>8750</v>
      </c>
      <c r="E37" s="9" t="inlineStr">
        <is>
          <t>M-Pesa</t>
        </is>
      </c>
      <c r="F37" s="9" t="inlineStr">
        <is>
          <t>S3J407DVC8</t>
        </is>
      </c>
    </row>
    <row r="38">
      <c r="A38" s="13" t="n">
        <v>46158</v>
      </c>
      <c r="B38" s="9" t="inlineStr">
        <is>
          <t>NA-1082</t>
        </is>
      </c>
      <c r="C38" s="9">
        <f>IFERROR(INDEX(Pupils!$B$5:$B$124,MATCH(B38,Pupils!$A$5:$A$124,0)),"Check number")</f>
        <v/>
      </c>
      <c r="D38" s="10" t="n">
        <v>8000</v>
      </c>
      <c r="E38" s="9" t="inlineStr">
        <is>
          <t>M-Pesa</t>
        </is>
      </c>
      <c r="F38" s="9" t="inlineStr">
        <is>
          <t>S59KPWLUBG</t>
        </is>
      </c>
    </row>
    <row r="39">
      <c r="A39" s="13" t="n">
        <v>46158</v>
      </c>
      <c r="B39" s="9" t="inlineStr">
        <is>
          <t>NA-1090</t>
        </is>
      </c>
      <c r="C39" s="9">
        <f>IFERROR(INDEX(Pupils!$B$5:$B$124,MATCH(B39,Pupils!$A$5:$A$124,0)),"Check number")</f>
        <v/>
      </c>
      <c r="D39" s="10" t="n">
        <v>21000</v>
      </c>
      <c r="E39" s="9" t="inlineStr">
        <is>
          <t>M-Pesa</t>
        </is>
      </c>
      <c r="F39" s="9" t="inlineStr">
        <is>
          <t>SABWNBWGS7</t>
        </is>
      </c>
    </row>
    <row r="40">
      <c r="A40" s="13" t="n">
        <v>46158</v>
      </c>
      <c r="B40" s="9" t="inlineStr">
        <is>
          <t>NA-1096</t>
        </is>
      </c>
      <c r="C40" s="9">
        <f>IFERROR(INDEX(Pupils!$B$5:$B$124,MATCH(B40,Pupils!$A$5:$A$124,0)),"Check number")</f>
        <v/>
      </c>
      <c r="D40" s="10" t="n">
        <v>10500</v>
      </c>
      <c r="E40" s="9" t="inlineStr">
        <is>
          <t>M-Pesa</t>
        </is>
      </c>
      <c r="F40" s="9" t="inlineStr">
        <is>
          <t>S0ZP7SWRXF</t>
        </is>
      </c>
    </row>
    <row r="41">
      <c r="A41" s="13" t="n">
        <v>46158</v>
      </c>
      <c r="B41" s="9" t="inlineStr">
        <is>
          <t>NA-1105</t>
        </is>
      </c>
      <c r="C41" s="9">
        <f>IFERROR(INDEX(Pupils!$B$5:$B$124,MATCH(B41,Pupils!$A$5:$A$124,0)),"Check number")</f>
        <v/>
      </c>
      <c r="D41" s="10" t="n">
        <v>24500</v>
      </c>
      <c r="E41" s="9" t="inlineStr">
        <is>
          <t>M-Pesa</t>
        </is>
      </c>
      <c r="F41" s="9" t="inlineStr">
        <is>
          <t>S98649G21E</t>
        </is>
      </c>
    </row>
    <row r="42">
      <c r="A42" s="13" t="n">
        <v>46159</v>
      </c>
      <c r="B42" s="9" t="inlineStr">
        <is>
          <t>NA-1018</t>
        </is>
      </c>
      <c r="C42" s="9">
        <f>IFERROR(INDEX(Pupils!$B$5:$B$124,MATCH(B42,Pupils!$A$5:$A$124,0)),"Check number")</f>
        <v/>
      </c>
      <c r="D42" s="10" t="n">
        <v>8250</v>
      </c>
      <c r="E42" s="9" t="inlineStr">
        <is>
          <t>M-Pesa</t>
        </is>
      </c>
      <c r="F42" s="9" t="inlineStr">
        <is>
          <t>SLVF29JGBT</t>
        </is>
      </c>
    </row>
    <row r="43">
      <c r="A43" s="13" t="n">
        <v>46159</v>
      </c>
      <c r="B43" s="9" t="inlineStr">
        <is>
          <t>NA-1055</t>
        </is>
      </c>
      <c r="C43" s="9">
        <f>IFERROR(INDEX(Pupils!$B$5:$B$124,MATCH(B43,Pupils!$A$5:$A$124,0)),"Check number")</f>
        <v/>
      </c>
      <c r="D43" s="10" t="n">
        <v>17500</v>
      </c>
      <c r="E43" s="9" t="inlineStr">
        <is>
          <t>M-Pesa</t>
        </is>
      </c>
      <c r="F43" s="9" t="inlineStr">
        <is>
          <t>SU1QWLGQ0J</t>
        </is>
      </c>
    </row>
    <row r="44">
      <c r="A44" s="13" t="n">
        <v>46160</v>
      </c>
      <c r="B44" s="9" t="inlineStr">
        <is>
          <t>NA-1012</t>
        </is>
      </c>
      <c r="C44" s="9">
        <f>IFERROR(INDEX(Pupils!$B$5:$B$124,MATCH(B44,Pupils!$A$5:$A$124,0)),"Check number")</f>
        <v/>
      </c>
      <c r="D44" s="10" t="n">
        <v>8250</v>
      </c>
      <c r="E44" s="9" t="inlineStr">
        <is>
          <t>Bank</t>
        </is>
      </c>
      <c r="F44" s="9" t="inlineStr">
        <is>
          <t>BNK55684</t>
        </is>
      </c>
    </row>
    <row r="45">
      <c r="A45" s="13" t="n">
        <v>46160</v>
      </c>
      <c r="B45" s="9" t="inlineStr">
        <is>
          <t>NA-1015</t>
        </is>
      </c>
      <c r="C45" s="9">
        <f>IFERROR(INDEX(Pupils!$B$5:$B$124,MATCH(B45,Pupils!$A$5:$A$124,0)),"Check number")</f>
        <v/>
      </c>
      <c r="D45" s="10" t="n">
        <v>8250</v>
      </c>
      <c r="E45" s="9" t="inlineStr">
        <is>
          <t>M-Pesa</t>
        </is>
      </c>
      <c r="F45" s="9" t="inlineStr">
        <is>
          <t>SKHTU511BX</t>
        </is>
      </c>
    </row>
    <row r="46">
      <c r="A46" s="13" t="n">
        <v>46160</v>
      </c>
      <c r="B46" s="9" t="inlineStr">
        <is>
          <t>NA-1053</t>
        </is>
      </c>
      <c r="C46" s="9">
        <f>IFERROR(INDEX(Pupils!$B$5:$B$124,MATCH(B46,Pupils!$A$5:$A$124,0)),"Check number")</f>
        <v/>
      </c>
      <c r="D46" s="10" t="n">
        <v>8750</v>
      </c>
      <c r="E46" s="9" t="inlineStr">
        <is>
          <t>Bank</t>
        </is>
      </c>
      <c r="F46" s="9" t="inlineStr">
        <is>
          <t>BNK68175</t>
        </is>
      </c>
    </row>
    <row r="47">
      <c r="A47" s="13" t="n">
        <v>46160</v>
      </c>
      <c r="B47" s="9" t="inlineStr">
        <is>
          <t>NA-1095</t>
        </is>
      </c>
      <c r="C47" s="9">
        <f>IFERROR(INDEX(Pupils!$B$5:$B$124,MATCH(B47,Pupils!$A$5:$A$124,0)),"Check number")</f>
        <v/>
      </c>
      <c r="D47" s="10" t="n">
        <v>21000</v>
      </c>
      <c r="E47" s="9" t="inlineStr">
        <is>
          <t>M-Pesa</t>
        </is>
      </c>
      <c r="F47" s="9" t="inlineStr">
        <is>
          <t>STP5AHC96Y</t>
        </is>
      </c>
    </row>
    <row r="48">
      <c r="A48" s="13" t="n">
        <v>46161</v>
      </c>
      <c r="B48" s="9" t="inlineStr">
        <is>
          <t>NA-1032</t>
        </is>
      </c>
      <c r="C48" s="9">
        <f>IFERROR(INDEX(Pupils!$B$5:$B$124,MATCH(B48,Pupils!$A$5:$A$124,0)),"Check number")</f>
        <v/>
      </c>
      <c r="D48" s="10" t="n">
        <v>8250</v>
      </c>
      <c r="E48" s="9" t="inlineStr">
        <is>
          <t>M-Pesa</t>
        </is>
      </c>
      <c r="F48" s="9" t="inlineStr">
        <is>
          <t>S7PZL335ZP</t>
        </is>
      </c>
    </row>
    <row r="49">
      <c r="A49" s="13" t="n">
        <v>46162</v>
      </c>
      <c r="B49" s="9" t="inlineStr">
        <is>
          <t>NA-1034</t>
        </is>
      </c>
      <c r="C49" s="9">
        <f>IFERROR(INDEX(Pupils!$B$5:$B$124,MATCH(B49,Pupils!$A$5:$A$124,0)),"Check number")</f>
        <v/>
      </c>
      <c r="D49" s="10" t="n">
        <v>8250</v>
      </c>
      <c r="E49" s="9" t="inlineStr">
        <is>
          <t>Cash</t>
        </is>
      </c>
      <c r="F49" s="9" t="inlineStr">
        <is>
          <t>RCPT 180</t>
        </is>
      </c>
    </row>
    <row r="50">
      <c r="A50" s="13" t="n">
        <v>46162</v>
      </c>
      <c r="B50" s="9" t="inlineStr">
        <is>
          <t>NA-1068</t>
        </is>
      </c>
      <c r="C50" s="9">
        <f>IFERROR(INDEX(Pupils!$B$5:$B$124,MATCH(B50,Pupils!$A$5:$A$124,0)),"Check number")</f>
        <v/>
      </c>
      <c r="D50" s="10" t="n">
        <v>5000</v>
      </c>
      <c r="E50" s="9" t="inlineStr">
        <is>
          <t>Bank</t>
        </is>
      </c>
      <c r="F50" s="9" t="inlineStr">
        <is>
          <t>BNK66970</t>
        </is>
      </c>
    </row>
    <row r="51">
      <c r="A51" s="13" t="n">
        <v>46162</v>
      </c>
      <c r="B51" s="9" t="inlineStr">
        <is>
          <t>NA-1071</t>
        </is>
      </c>
      <c r="C51" s="9">
        <f>IFERROR(INDEX(Pupils!$B$5:$B$124,MATCH(B51,Pupils!$A$5:$A$124,0)),"Check number")</f>
        <v/>
      </c>
      <c r="D51" s="10" t="n">
        <v>18500</v>
      </c>
      <c r="E51" s="9" t="inlineStr">
        <is>
          <t>M-Pesa</t>
        </is>
      </c>
      <c r="F51" s="9" t="inlineStr">
        <is>
          <t>S4LY9VSVHR</t>
        </is>
      </c>
    </row>
    <row r="52">
      <c r="A52" s="13" t="n">
        <v>46162</v>
      </c>
      <c r="B52" s="9" t="inlineStr">
        <is>
          <t>NA-1114</t>
        </is>
      </c>
      <c r="C52" s="9">
        <f>IFERROR(INDEX(Pupils!$B$5:$B$124,MATCH(B52,Pupils!$A$5:$A$124,0)),"Check number")</f>
        <v/>
      </c>
      <c r="D52" s="10" t="n">
        <v>8166</v>
      </c>
      <c r="E52" s="9" t="inlineStr">
        <is>
          <t>M-Pesa</t>
        </is>
      </c>
      <c r="F52" s="9" t="inlineStr">
        <is>
          <t>SFJTH5L0SQ</t>
        </is>
      </c>
    </row>
    <row r="53">
      <c r="A53" s="13" t="n">
        <v>46163</v>
      </c>
      <c r="B53" s="9" t="inlineStr">
        <is>
          <t>NA-1016</t>
        </is>
      </c>
      <c r="C53" s="9">
        <f>IFERROR(INDEX(Pupils!$B$5:$B$124,MATCH(B53,Pupils!$A$5:$A$124,0)),"Check number")</f>
        <v/>
      </c>
      <c r="D53" s="10" t="n">
        <v>8250</v>
      </c>
      <c r="E53" s="9" t="inlineStr">
        <is>
          <t>M-Pesa</t>
        </is>
      </c>
      <c r="F53" s="9" t="inlineStr">
        <is>
          <t>SSJX266XAC</t>
        </is>
      </c>
    </row>
    <row r="54">
      <c r="A54" s="13" t="n">
        <v>46163</v>
      </c>
      <c r="B54" s="9" t="inlineStr">
        <is>
          <t>NA-1028</t>
        </is>
      </c>
      <c r="C54" s="9">
        <f>IFERROR(INDEX(Pupils!$B$5:$B$124,MATCH(B54,Pupils!$A$5:$A$124,0)),"Check number")</f>
        <v/>
      </c>
      <c r="D54" s="10" t="n">
        <v>16500</v>
      </c>
      <c r="E54" s="9" t="inlineStr">
        <is>
          <t>Bank</t>
        </is>
      </c>
      <c r="F54" s="9" t="inlineStr">
        <is>
          <t>BNK74039</t>
        </is>
      </c>
    </row>
    <row r="55">
      <c r="A55" s="13" t="n">
        <v>46163</v>
      </c>
      <c r="B55" s="9" t="inlineStr">
        <is>
          <t>NA-1044</t>
        </is>
      </c>
      <c r="C55" s="9">
        <f>IFERROR(INDEX(Pupils!$B$5:$B$124,MATCH(B55,Pupils!$A$5:$A$124,0)),"Check number")</f>
        <v/>
      </c>
      <c r="D55" s="10" t="n">
        <v>8750</v>
      </c>
      <c r="E55" s="9" t="inlineStr">
        <is>
          <t>M-Pesa</t>
        </is>
      </c>
      <c r="F55" s="9" t="inlineStr">
        <is>
          <t>SUC6SEL9R7</t>
        </is>
      </c>
    </row>
    <row r="56">
      <c r="A56" s="13" t="n">
        <v>46163</v>
      </c>
      <c r="B56" s="9" t="inlineStr">
        <is>
          <t>NA-1054</t>
        </is>
      </c>
      <c r="C56" s="9">
        <f>IFERROR(INDEX(Pupils!$B$5:$B$124,MATCH(B56,Pupils!$A$5:$A$124,0)),"Check number")</f>
        <v/>
      </c>
      <c r="D56" s="10" t="n">
        <v>8000</v>
      </c>
      <c r="E56" s="9" t="inlineStr">
        <is>
          <t>M-Pesa</t>
        </is>
      </c>
      <c r="F56" s="9" t="inlineStr">
        <is>
          <t>S4VS426UWL</t>
        </is>
      </c>
    </row>
    <row r="57">
      <c r="A57" s="13" t="n">
        <v>46163</v>
      </c>
      <c r="B57" s="9" t="inlineStr">
        <is>
          <t>NA-1087</t>
        </is>
      </c>
      <c r="C57" s="9">
        <f>IFERROR(INDEX(Pupils!$B$5:$B$124,MATCH(B57,Pupils!$A$5:$A$124,0)),"Check number")</f>
        <v/>
      </c>
      <c r="D57" s="10" t="n">
        <v>10500</v>
      </c>
      <c r="E57" s="9" t="inlineStr">
        <is>
          <t>M-Pesa</t>
        </is>
      </c>
      <c r="F57" s="9" t="inlineStr">
        <is>
          <t>SGPVHS2E6W</t>
        </is>
      </c>
    </row>
    <row r="58">
      <c r="A58" s="13" t="n">
        <v>46163</v>
      </c>
      <c r="B58" s="9" t="inlineStr">
        <is>
          <t>NA-1099</t>
        </is>
      </c>
      <c r="C58" s="9">
        <f>IFERROR(INDEX(Pupils!$B$5:$B$124,MATCH(B58,Pupils!$A$5:$A$124,0)),"Check number")</f>
        <v/>
      </c>
      <c r="D58" s="10" t="n">
        <v>10500</v>
      </c>
      <c r="E58" s="9" t="inlineStr">
        <is>
          <t>Bank</t>
        </is>
      </c>
      <c r="F58" s="9" t="inlineStr">
        <is>
          <t>BNK70868</t>
        </is>
      </c>
    </row>
    <row r="59">
      <c r="A59" s="13" t="n">
        <v>46163</v>
      </c>
      <c r="B59" s="9" t="inlineStr">
        <is>
          <t>NA-1101</t>
        </is>
      </c>
      <c r="C59" s="9">
        <f>IFERROR(INDEX(Pupils!$B$5:$B$124,MATCH(B59,Pupils!$A$5:$A$124,0)),"Check number")</f>
        <v/>
      </c>
      <c r="D59" s="10" t="n">
        <v>12250</v>
      </c>
      <c r="E59" s="9" t="inlineStr">
        <is>
          <t>M-Pesa</t>
        </is>
      </c>
      <c r="F59" s="9" t="inlineStr">
        <is>
          <t>SD9JRWWQST</t>
        </is>
      </c>
    </row>
    <row r="60">
      <c r="A60" s="13" t="n">
        <v>46164</v>
      </c>
      <c r="B60" s="9" t="inlineStr">
        <is>
          <t>NA-1081</t>
        </is>
      </c>
      <c r="C60" s="9">
        <f>IFERROR(INDEX(Pupils!$B$5:$B$124,MATCH(B60,Pupils!$A$5:$A$124,0)),"Check number")</f>
        <v/>
      </c>
      <c r="D60" s="10" t="n">
        <v>10500</v>
      </c>
      <c r="E60" s="9" t="inlineStr">
        <is>
          <t>Bank</t>
        </is>
      </c>
      <c r="F60" s="9" t="inlineStr">
        <is>
          <t>BNK22389</t>
        </is>
      </c>
    </row>
    <row r="61">
      <c r="A61" s="13" t="n">
        <v>46165</v>
      </c>
      <c r="B61" s="9" t="inlineStr">
        <is>
          <t>NA-1029</t>
        </is>
      </c>
      <c r="C61" s="9">
        <f>IFERROR(INDEX(Pupils!$B$5:$B$124,MATCH(B61,Pupils!$A$5:$A$124,0)),"Check number")</f>
        <v/>
      </c>
      <c r="D61" s="10" t="n">
        <v>8250</v>
      </c>
      <c r="E61" s="9" t="inlineStr">
        <is>
          <t>Cash</t>
        </is>
      </c>
      <c r="F61" s="9" t="inlineStr">
        <is>
          <t>RCPT 283</t>
        </is>
      </c>
    </row>
    <row r="62">
      <c r="A62" s="13" t="n">
        <v>46165</v>
      </c>
      <c r="B62" s="9" t="inlineStr">
        <is>
          <t>NA-1030</t>
        </is>
      </c>
      <c r="C62" s="9">
        <f>IFERROR(INDEX(Pupils!$B$5:$B$124,MATCH(B62,Pupils!$A$5:$A$124,0)),"Check number")</f>
        <v/>
      </c>
      <c r="D62" s="10" t="n">
        <v>8250</v>
      </c>
      <c r="E62" s="9" t="inlineStr">
        <is>
          <t>M-Pesa</t>
        </is>
      </c>
      <c r="F62" s="9" t="inlineStr">
        <is>
          <t>SZF52KWK8C</t>
        </is>
      </c>
    </row>
    <row r="63">
      <c r="A63" s="13" t="n">
        <v>46165</v>
      </c>
      <c r="B63" s="9" t="inlineStr">
        <is>
          <t>NA-1032</t>
        </is>
      </c>
      <c r="C63" s="9">
        <f>IFERROR(INDEX(Pupils!$B$5:$B$124,MATCH(B63,Pupils!$A$5:$A$124,0)),"Check number")</f>
        <v/>
      </c>
      <c r="D63" s="10" t="n">
        <v>8250</v>
      </c>
      <c r="E63" s="9" t="inlineStr">
        <is>
          <t>M-Pesa</t>
        </is>
      </c>
      <c r="F63" s="9" t="inlineStr">
        <is>
          <t>S46FPNHFYL</t>
        </is>
      </c>
    </row>
    <row r="64">
      <c r="A64" s="13" t="n">
        <v>46165</v>
      </c>
      <c r="B64" s="9" t="inlineStr">
        <is>
          <t>NA-1061</t>
        </is>
      </c>
      <c r="C64" s="9">
        <f>IFERROR(INDEX(Pupils!$B$5:$B$124,MATCH(B64,Pupils!$A$5:$A$124,0)),"Check number")</f>
        <v/>
      </c>
      <c r="D64" s="10" t="n">
        <v>18500</v>
      </c>
      <c r="E64" s="9" t="inlineStr">
        <is>
          <t>Bank</t>
        </is>
      </c>
      <c r="F64" s="9" t="inlineStr">
        <is>
          <t>BNK22676</t>
        </is>
      </c>
    </row>
    <row r="65">
      <c r="A65" s="13" t="n">
        <v>46166</v>
      </c>
      <c r="B65" s="9" t="inlineStr">
        <is>
          <t>NA-1029</t>
        </is>
      </c>
      <c r="C65" s="9">
        <f>IFERROR(INDEX(Pupils!$B$5:$B$124,MATCH(B65,Pupils!$A$5:$A$124,0)),"Check number")</f>
        <v/>
      </c>
      <c r="D65" s="10" t="n">
        <v>8250</v>
      </c>
      <c r="E65" s="9" t="inlineStr">
        <is>
          <t>M-Pesa</t>
        </is>
      </c>
      <c r="F65" s="9" t="inlineStr">
        <is>
          <t>S1NKKKJDCT</t>
        </is>
      </c>
    </row>
    <row r="66">
      <c r="A66" s="13" t="n">
        <v>46166</v>
      </c>
      <c r="B66" s="9" t="inlineStr">
        <is>
          <t>NA-1070</t>
        </is>
      </c>
      <c r="C66" s="9">
        <f>IFERROR(INDEX(Pupils!$B$5:$B$124,MATCH(B66,Pupils!$A$5:$A$124,0)),"Check number")</f>
        <v/>
      </c>
      <c r="D66" s="10" t="n">
        <v>9250</v>
      </c>
      <c r="E66" s="9" t="inlineStr">
        <is>
          <t>M-Pesa</t>
        </is>
      </c>
      <c r="F66" s="9" t="inlineStr">
        <is>
          <t>SVQ9M92SCS</t>
        </is>
      </c>
    </row>
    <row r="67">
      <c r="A67" s="13" t="n">
        <v>46167</v>
      </c>
      <c r="B67" s="9" t="inlineStr">
        <is>
          <t>NA-1004</t>
        </is>
      </c>
      <c r="C67" s="9">
        <f>IFERROR(INDEX(Pupils!$B$5:$B$124,MATCH(B67,Pupils!$A$5:$A$124,0)),"Check number")</f>
        <v/>
      </c>
      <c r="D67" s="10" t="n">
        <v>8250</v>
      </c>
      <c r="E67" s="9" t="inlineStr">
        <is>
          <t>Bank</t>
        </is>
      </c>
      <c r="F67" s="9" t="inlineStr">
        <is>
          <t>BNK59116</t>
        </is>
      </c>
    </row>
    <row r="68">
      <c r="A68" s="13" t="n">
        <v>46167</v>
      </c>
      <c r="B68" s="9" t="inlineStr">
        <is>
          <t>NA-1021</t>
        </is>
      </c>
      <c r="C68" s="9">
        <f>IFERROR(INDEX(Pupils!$B$5:$B$124,MATCH(B68,Pupils!$A$5:$A$124,0)),"Check number")</f>
        <v/>
      </c>
      <c r="D68" s="10" t="n">
        <v>5000</v>
      </c>
      <c r="E68" s="9" t="inlineStr">
        <is>
          <t>M-Pesa</t>
        </is>
      </c>
      <c r="F68" s="9" t="inlineStr">
        <is>
          <t>S6S7WSC7JB</t>
        </is>
      </c>
    </row>
    <row r="69">
      <c r="A69" s="13" t="n">
        <v>46167</v>
      </c>
      <c r="B69" s="9" t="inlineStr">
        <is>
          <t>NA-1057</t>
        </is>
      </c>
      <c r="C69" s="9">
        <f>IFERROR(INDEX(Pupils!$B$5:$B$124,MATCH(B69,Pupils!$A$5:$A$124,0)),"Check number")</f>
        <v/>
      </c>
      <c r="D69" s="10" t="n">
        <v>8750</v>
      </c>
      <c r="E69" s="9" t="inlineStr">
        <is>
          <t>M-Pesa</t>
        </is>
      </c>
      <c r="F69" s="9" t="inlineStr">
        <is>
          <t>S2Q8U8YY09</t>
        </is>
      </c>
    </row>
    <row r="70">
      <c r="A70" s="13" t="n">
        <v>46168</v>
      </c>
      <c r="B70" s="9" t="inlineStr">
        <is>
          <t>NA-1004</t>
        </is>
      </c>
      <c r="C70" s="9">
        <f>IFERROR(INDEX(Pupils!$B$5:$B$124,MATCH(B70,Pupils!$A$5:$A$124,0)),"Check number")</f>
        <v/>
      </c>
      <c r="D70" s="10" t="n">
        <v>8250</v>
      </c>
      <c r="E70" s="9" t="inlineStr">
        <is>
          <t>M-Pesa</t>
        </is>
      </c>
      <c r="F70" s="9" t="inlineStr">
        <is>
          <t>S56VNL2K7A</t>
        </is>
      </c>
    </row>
    <row r="71">
      <c r="A71" s="13" t="n">
        <v>46168</v>
      </c>
      <c r="B71" s="9" t="inlineStr">
        <is>
          <t>NA-1031</t>
        </is>
      </c>
      <c r="C71" s="9">
        <f>IFERROR(INDEX(Pupils!$B$5:$B$124,MATCH(B71,Pupils!$A$5:$A$124,0)),"Check number")</f>
        <v/>
      </c>
      <c r="D71" s="10" t="n">
        <v>16500</v>
      </c>
      <c r="E71" s="9" t="inlineStr">
        <is>
          <t>M-Pesa</t>
        </is>
      </c>
      <c r="F71" s="9" t="inlineStr">
        <is>
          <t>SSXBL8NF33</t>
        </is>
      </c>
    </row>
    <row r="72">
      <c r="A72" s="13" t="n">
        <v>46168</v>
      </c>
      <c r="B72" s="9" t="inlineStr">
        <is>
          <t>NA-1034</t>
        </is>
      </c>
      <c r="C72" s="9">
        <f>IFERROR(INDEX(Pupils!$B$5:$B$124,MATCH(B72,Pupils!$A$5:$A$124,0)),"Check number")</f>
        <v/>
      </c>
      <c r="D72" s="10" t="n">
        <v>8250</v>
      </c>
      <c r="E72" s="9" t="inlineStr">
        <is>
          <t>M-Pesa</t>
        </is>
      </c>
      <c r="F72" s="9" t="inlineStr">
        <is>
          <t>SJGKQY50DW</t>
        </is>
      </c>
    </row>
    <row r="73">
      <c r="A73" s="13" t="n">
        <v>46168</v>
      </c>
      <c r="B73" s="9" t="inlineStr">
        <is>
          <t>NA-1045</t>
        </is>
      </c>
      <c r="C73" s="9">
        <f>IFERROR(INDEX(Pupils!$B$5:$B$124,MATCH(B73,Pupils!$A$5:$A$124,0)),"Check number")</f>
        <v/>
      </c>
      <c r="D73" s="10" t="n">
        <v>10000</v>
      </c>
      <c r="E73" s="9" t="inlineStr">
        <is>
          <t>M-Pesa</t>
        </is>
      </c>
      <c r="F73" s="9" t="inlineStr">
        <is>
          <t>S15FRCA20F</t>
        </is>
      </c>
    </row>
    <row r="74">
      <c r="A74" s="13" t="n">
        <v>46168</v>
      </c>
      <c r="B74" s="9" t="inlineStr">
        <is>
          <t>NA-1046</t>
        </is>
      </c>
      <c r="C74" s="9">
        <f>IFERROR(INDEX(Pupils!$B$5:$B$124,MATCH(B74,Pupils!$A$5:$A$124,0)),"Check number")</f>
        <v/>
      </c>
      <c r="D74" s="10" t="n">
        <v>8750</v>
      </c>
      <c r="E74" s="9" t="inlineStr">
        <is>
          <t>M-Pesa</t>
        </is>
      </c>
      <c r="F74" s="9" t="inlineStr">
        <is>
          <t>SJ9R6KWM7H</t>
        </is>
      </c>
    </row>
    <row r="75">
      <c r="A75" s="13" t="n">
        <v>46169</v>
      </c>
      <c r="B75" s="9" t="inlineStr">
        <is>
          <t>NA-1069</t>
        </is>
      </c>
      <c r="C75" s="9">
        <f>IFERROR(INDEX(Pupils!$B$5:$B$124,MATCH(B75,Pupils!$A$5:$A$124,0)),"Check number")</f>
        <v/>
      </c>
      <c r="D75" s="10" t="n">
        <v>6166</v>
      </c>
      <c r="E75" s="9" t="inlineStr">
        <is>
          <t>Cash</t>
        </is>
      </c>
      <c r="F75" s="9" t="inlineStr">
        <is>
          <t>RCPT 177</t>
        </is>
      </c>
    </row>
    <row r="76">
      <c r="A76" s="13" t="n">
        <v>46169</v>
      </c>
      <c r="B76" s="9" t="inlineStr">
        <is>
          <t>NA-1083</t>
        </is>
      </c>
      <c r="C76" s="9">
        <f>IFERROR(INDEX(Pupils!$B$5:$B$124,MATCH(B76,Pupils!$A$5:$A$124,0)),"Check number")</f>
        <v/>
      </c>
      <c r="D76" s="10" t="n">
        <v>21000</v>
      </c>
      <c r="E76" s="9" t="inlineStr">
        <is>
          <t>M-Pesa</t>
        </is>
      </c>
      <c r="F76" s="9" t="inlineStr">
        <is>
          <t>SEAZFTQNXS</t>
        </is>
      </c>
    </row>
    <row r="77">
      <c r="A77" s="13" t="n">
        <v>46170</v>
      </c>
      <c r="B77" s="9" t="inlineStr">
        <is>
          <t>NA-1007</t>
        </is>
      </c>
      <c r="C77" s="9">
        <f>IFERROR(INDEX(Pupils!$B$5:$B$124,MATCH(B77,Pupils!$A$5:$A$124,0)),"Check number")</f>
        <v/>
      </c>
      <c r="D77" s="10" t="n">
        <v>8250</v>
      </c>
      <c r="E77" s="9" t="inlineStr">
        <is>
          <t>M-Pesa</t>
        </is>
      </c>
      <c r="F77" s="9" t="inlineStr">
        <is>
          <t>SSVCNLUUUY</t>
        </is>
      </c>
    </row>
    <row r="78">
      <c r="A78" s="13" t="n">
        <v>46170</v>
      </c>
      <c r="B78" s="9" t="inlineStr">
        <is>
          <t>NA-1100</t>
        </is>
      </c>
      <c r="C78" s="9">
        <f>IFERROR(INDEX(Pupils!$B$5:$B$124,MATCH(B78,Pupils!$A$5:$A$124,0)),"Check number")</f>
        <v/>
      </c>
      <c r="D78" s="10" t="n">
        <v>10500</v>
      </c>
      <c r="E78" s="9" t="inlineStr">
        <is>
          <t>Bank</t>
        </is>
      </c>
      <c r="F78" s="9" t="inlineStr">
        <is>
          <t>BNK76989</t>
        </is>
      </c>
    </row>
    <row r="79">
      <c r="A79" s="13" t="n">
        <v>46170</v>
      </c>
      <c r="B79" s="9" t="inlineStr">
        <is>
          <t>NA-1119</t>
        </is>
      </c>
      <c r="C79" s="9">
        <f>IFERROR(INDEX(Pupils!$B$5:$B$124,MATCH(B79,Pupils!$A$5:$A$124,0)),"Check number")</f>
        <v/>
      </c>
      <c r="D79" s="10" t="n">
        <v>12250</v>
      </c>
      <c r="E79" s="9" t="inlineStr">
        <is>
          <t>M-Pesa</t>
        </is>
      </c>
      <c r="F79" s="9" t="inlineStr">
        <is>
          <t>SH94AVHWH5</t>
        </is>
      </c>
    </row>
    <row r="80">
      <c r="A80" s="13" t="n">
        <v>46171</v>
      </c>
      <c r="B80" s="9" t="inlineStr">
        <is>
          <t>NA-1041</t>
        </is>
      </c>
      <c r="C80" s="9">
        <f>IFERROR(INDEX(Pupils!$B$5:$B$124,MATCH(B80,Pupils!$A$5:$A$124,0)),"Check number")</f>
        <v/>
      </c>
      <c r="D80" s="10" t="n">
        <v>8750</v>
      </c>
      <c r="E80" s="9" t="inlineStr">
        <is>
          <t>Bank</t>
        </is>
      </c>
      <c r="F80" s="9" t="inlineStr">
        <is>
          <t>BNK23848</t>
        </is>
      </c>
    </row>
    <row r="81">
      <c r="A81" s="13" t="n">
        <v>46171</v>
      </c>
      <c r="B81" s="9" t="inlineStr">
        <is>
          <t>NA-1042</t>
        </is>
      </c>
      <c r="C81" s="9">
        <f>IFERROR(INDEX(Pupils!$B$5:$B$124,MATCH(B81,Pupils!$A$5:$A$124,0)),"Check number")</f>
        <v/>
      </c>
      <c r="D81" s="10" t="n">
        <v>8000</v>
      </c>
      <c r="E81" s="9" t="inlineStr">
        <is>
          <t>Cash</t>
        </is>
      </c>
      <c r="F81" s="9" t="inlineStr">
        <is>
          <t>RCPT 350</t>
        </is>
      </c>
    </row>
    <row r="82">
      <c r="A82" s="13" t="n">
        <v>46171</v>
      </c>
      <c r="B82" s="9" t="inlineStr">
        <is>
          <t>NA-1056</t>
        </is>
      </c>
      <c r="C82" s="9">
        <f>IFERROR(INDEX(Pupils!$B$5:$B$124,MATCH(B82,Pupils!$A$5:$A$124,0)),"Check number")</f>
        <v/>
      </c>
      <c r="D82" s="10" t="n">
        <v>10000</v>
      </c>
      <c r="E82" s="9" t="inlineStr">
        <is>
          <t>M-Pesa</t>
        </is>
      </c>
      <c r="F82" s="9" t="inlineStr">
        <is>
          <t>SV0SY4RM8V</t>
        </is>
      </c>
    </row>
    <row r="83">
      <c r="A83" s="13" t="n">
        <v>46171</v>
      </c>
      <c r="B83" s="9" t="inlineStr">
        <is>
          <t>NA-1115</t>
        </is>
      </c>
      <c r="C83" s="9">
        <f>IFERROR(INDEX(Pupils!$B$5:$B$124,MATCH(B83,Pupils!$A$5:$A$124,0)),"Check number")</f>
        <v/>
      </c>
      <c r="D83" s="10" t="n">
        <v>8000</v>
      </c>
      <c r="E83" s="9" t="inlineStr">
        <is>
          <t>Bank</t>
        </is>
      </c>
      <c r="F83" s="9" t="inlineStr">
        <is>
          <t>BNK77754</t>
        </is>
      </c>
    </row>
    <row r="84">
      <c r="A84" s="13" t="n">
        <v>46172</v>
      </c>
      <c r="B84" s="9" t="inlineStr">
        <is>
          <t>NA-1013</t>
        </is>
      </c>
      <c r="C84" s="9">
        <f>IFERROR(INDEX(Pupils!$B$5:$B$124,MATCH(B84,Pupils!$A$5:$A$124,0)),"Check number")</f>
        <v/>
      </c>
      <c r="D84" s="10" t="n">
        <v>5000</v>
      </c>
      <c r="E84" s="9" t="inlineStr">
        <is>
          <t>Bank</t>
        </is>
      </c>
      <c r="F84" s="9" t="inlineStr">
        <is>
          <t>BNK87314</t>
        </is>
      </c>
    </row>
    <row r="85">
      <c r="A85" s="13" t="n">
        <v>46172</v>
      </c>
      <c r="B85" s="9" t="inlineStr">
        <is>
          <t>NA-1066</t>
        </is>
      </c>
      <c r="C85" s="9">
        <f>IFERROR(INDEX(Pupils!$B$5:$B$124,MATCH(B85,Pupils!$A$5:$A$124,0)),"Check number")</f>
        <v/>
      </c>
      <c r="D85" s="10" t="n">
        <v>9250</v>
      </c>
      <c r="E85" s="9" t="inlineStr">
        <is>
          <t>M-Pesa</t>
        </is>
      </c>
      <c r="F85" s="9" t="inlineStr">
        <is>
          <t>SES9R3GYLA</t>
        </is>
      </c>
    </row>
    <row r="86">
      <c r="A86" s="13" t="n">
        <v>46173</v>
      </c>
      <c r="B86" s="9" t="inlineStr">
        <is>
          <t>NA-1033</t>
        </is>
      </c>
      <c r="C86" s="9">
        <f>IFERROR(INDEX(Pupils!$B$5:$B$124,MATCH(B86,Pupils!$A$5:$A$124,0)),"Check number")</f>
        <v/>
      </c>
      <c r="D86" s="10" t="n">
        <v>16500</v>
      </c>
      <c r="E86" s="9" t="inlineStr">
        <is>
          <t>M-Pesa</t>
        </is>
      </c>
      <c r="F86" s="9" t="inlineStr">
        <is>
          <t>S3BKTUZ1A6</t>
        </is>
      </c>
    </row>
    <row r="87">
      <c r="A87" s="13" t="n">
        <v>46173</v>
      </c>
      <c r="B87" s="9" t="inlineStr">
        <is>
          <t>NA-1058</t>
        </is>
      </c>
      <c r="C87" s="9">
        <f>IFERROR(INDEX(Pupils!$B$5:$B$124,MATCH(B87,Pupils!$A$5:$A$124,0)),"Check number")</f>
        <v/>
      </c>
      <c r="D87" s="10" t="n">
        <v>17500</v>
      </c>
      <c r="E87" s="9" t="inlineStr">
        <is>
          <t>M-Pesa</t>
        </is>
      </c>
      <c r="F87" s="9" t="inlineStr">
        <is>
          <t>SZR0YBGRPM</t>
        </is>
      </c>
    </row>
    <row r="88">
      <c r="A88" s="13" t="n">
        <v>46173</v>
      </c>
      <c r="B88" s="9" t="inlineStr">
        <is>
          <t>NA-1094</t>
        </is>
      </c>
      <c r="C88" s="9">
        <f>IFERROR(INDEX(Pupils!$B$5:$B$124,MATCH(B88,Pupils!$A$5:$A$124,0)),"Check number")</f>
        <v/>
      </c>
      <c r="D88" s="10" t="n">
        <v>10500</v>
      </c>
      <c r="E88" s="9" t="inlineStr">
        <is>
          <t>M-Pesa</t>
        </is>
      </c>
      <c r="F88" s="9" t="inlineStr">
        <is>
          <t>SDC6K61HYH</t>
        </is>
      </c>
    </row>
    <row r="89">
      <c r="A89" s="13" t="n">
        <v>46173</v>
      </c>
      <c r="B89" s="9" t="inlineStr">
        <is>
          <t>NA-1100</t>
        </is>
      </c>
      <c r="C89" s="9">
        <f>IFERROR(INDEX(Pupils!$B$5:$B$124,MATCH(B89,Pupils!$A$5:$A$124,0)),"Check number")</f>
        <v/>
      </c>
      <c r="D89" s="10" t="n">
        <v>10500</v>
      </c>
      <c r="E89" s="9" t="inlineStr">
        <is>
          <t>Bank</t>
        </is>
      </c>
      <c r="F89" s="9" t="inlineStr">
        <is>
          <t>BNK64909</t>
        </is>
      </c>
    </row>
    <row r="90">
      <c r="A90" s="13" t="n">
        <v>46173</v>
      </c>
      <c r="B90" s="9" t="inlineStr">
        <is>
          <t>NA-1113</t>
        </is>
      </c>
      <c r="C90" s="9">
        <f>IFERROR(INDEX(Pupils!$B$5:$B$124,MATCH(B90,Pupils!$A$5:$A$124,0)),"Check number")</f>
        <v/>
      </c>
      <c r="D90" s="10" t="n">
        <v>24500</v>
      </c>
      <c r="E90" s="9" t="inlineStr">
        <is>
          <t>M-Pesa</t>
        </is>
      </c>
      <c r="F90" s="9" t="inlineStr">
        <is>
          <t>SQXG1729KW</t>
        </is>
      </c>
    </row>
    <row r="91">
      <c r="A91" s="13" t="n">
        <v>46175</v>
      </c>
      <c r="B91" s="9" t="inlineStr">
        <is>
          <t>NA-1018</t>
        </is>
      </c>
      <c r="C91" s="9">
        <f>IFERROR(INDEX(Pupils!$B$5:$B$124,MATCH(B91,Pupils!$A$5:$A$124,0)),"Check number")</f>
        <v/>
      </c>
      <c r="D91" s="10" t="n">
        <v>8250</v>
      </c>
      <c r="E91" s="9" t="inlineStr">
        <is>
          <t>M-Pesa</t>
        </is>
      </c>
      <c r="F91" s="9" t="inlineStr">
        <is>
          <t>SZFNAGKXQ5</t>
        </is>
      </c>
    </row>
    <row r="92">
      <c r="A92" s="13" t="n">
        <v>46175</v>
      </c>
      <c r="B92" s="9" t="inlineStr">
        <is>
          <t>NA-1022</t>
        </is>
      </c>
      <c r="C92" s="9">
        <f>IFERROR(INDEX(Pupils!$B$5:$B$124,MATCH(B92,Pupils!$A$5:$A$124,0)),"Check number")</f>
        <v/>
      </c>
      <c r="D92" s="10" t="n">
        <v>16500</v>
      </c>
      <c r="E92" s="9" t="inlineStr">
        <is>
          <t>M-Pesa</t>
        </is>
      </c>
      <c r="F92" s="9" t="inlineStr">
        <is>
          <t>ST81VPD2E8</t>
        </is>
      </c>
    </row>
    <row r="93">
      <c r="A93" s="13" t="n">
        <v>46175</v>
      </c>
      <c r="B93" s="9" t="inlineStr">
        <is>
          <t>NA-1063</t>
        </is>
      </c>
      <c r="C93" s="9">
        <f>IFERROR(INDEX(Pupils!$B$5:$B$124,MATCH(B93,Pupils!$A$5:$A$124,0)),"Check number")</f>
        <v/>
      </c>
      <c r="D93" s="10" t="n">
        <v>6166</v>
      </c>
      <c r="E93" s="9" t="inlineStr">
        <is>
          <t>M-Pesa</t>
        </is>
      </c>
      <c r="F93" s="9" t="inlineStr">
        <is>
          <t>SGGN7XMHFY</t>
        </is>
      </c>
    </row>
    <row r="94">
      <c r="A94" s="13" t="n">
        <v>46176</v>
      </c>
      <c r="B94" s="9" t="inlineStr">
        <is>
          <t>NA-1001</t>
        </is>
      </c>
      <c r="C94" s="9">
        <f>IFERROR(INDEX(Pupils!$B$5:$B$124,MATCH(B94,Pupils!$A$5:$A$124,0)),"Check number")</f>
        <v/>
      </c>
      <c r="D94" s="10" t="n">
        <v>16500</v>
      </c>
      <c r="E94" s="9" t="inlineStr">
        <is>
          <t>M-Pesa</t>
        </is>
      </c>
      <c r="F94" s="9" t="inlineStr">
        <is>
          <t>SWJFMC8SX9</t>
        </is>
      </c>
    </row>
    <row r="95">
      <c r="A95" s="13" t="n">
        <v>46176</v>
      </c>
      <c r="B95" s="9" t="inlineStr">
        <is>
          <t>NA-1023</t>
        </is>
      </c>
      <c r="C95" s="9">
        <f>IFERROR(INDEX(Pupils!$B$5:$B$124,MATCH(B95,Pupils!$A$5:$A$124,0)),"Check number")</f>
        <v/>
      </c>
      <c r="D95" s="10" t="n">
        <v>5000</v>
      </c>
      <c r="E95" s="9" t="inlineStr">
        <is>
          <t>M-Pesa</t>
        </is>
      </c>
      <c r="F95" s="9" t="inlineStr">
        <is>
          <t>S89W7WXZME</t>
        </is>
      </c>
    </row>
    <row r="96">
      <c r="A96" s="13" t="n">
        <v>46176</v>
      </c>
      <c r="B96" s="9" t="inlineStr">
        <is>
          <t>NA-1038</t>
        </is>
      </c>
      <c r="C96" s="9">
        <f>IFERROR(INDEX(Pupils!$B$5:$B$124,MATCH(B96,Pupils!$A$5:$A$124,0)),"Check number")</f>
        <v/>
      </c>
      <c r="D96" s="10" t="n">
        <v>5000</v>
      </c>
      <c r="E96" s="9" t="inlineStr">
        <is>
          <t>M-Pesa</t>
        </is>
      </c>
      <c r="F96" s="9" t="inlineStr">
        <is>
          <t>S5R1R8W2C7</t>
        </is>
      </c>
    </row>
    <row r="97">
      <c r="A97" s="13" t="n">
        <v>46177</v>
      </c>
      <c r="B97" s="9" t="inlineStr">
        <is>
          <t>NA-1093</t>
        </is>
      </c>
      <c r="C97" s="9">
        <f>IFERROR(INDEX(Pupils!$B$5:$B$124,MATCH(B97,Pupils!$A$5:$A$124,0)),"Check number")</f>
        <v/>
      </c>
      <c r="D97" s="10" t="n">
        <v>10500</v>
      </c>
      <c r="E97" s="9" t="inlineStr">
        <is>
          <t>M-Pesa</t>
        </is>
      </c>
      <c r="F97" s="9" t="inlineStr">
        <is>
          <t>SDXZNS9Y1F</t>
        </is>
      </c>
    </row>
    <row r="98">
      <c r="A98" s="13" t="n">
        <v>46177</v>
      </c>
      <c r="B98" s="9" t="inlineStr">
        <is>
          <t>NA-1110</t>
        </is>
      </c>
      <c r="C98" s="9">
        <f>IFERROR(INDEX(Pupils!$B$5:$B$124,MATCH(B98,Pupils!$A$5:$A$124,0)),"Check number")</f>
        <v/>
      </c>
      <c r="D98" s="10" t="n">
        <v>24500</v>
      </c>
      <c r="E98" s="9" t="inlineStr">
        <is>
          <t>M-Pesa</t>
        </is>
      </c>
      <c r="F98" s="9" t="inlineStr">
        <is>
          <t>SMLP8ENN7D</t>
        </is>
      </c>
    </row>
    <row r="99">
      <c r="A99" s="13" t="n">
        <v>46178</v>
      </c>
      <c r="B99" s="9" t="inlineStr">
        <is>
          <t>NA-1009</t>
        </is>
      </c>
      <c r="C99" s="9">
        <f>IFERROR(INDEX(Pupils!$B$5:$B$124,MATCH(B99,Pupils!$A$5:$A$124,0)),"Check number")</f>
        <v/>
      </c>
      <c r="D99" s="10" t="n">
        <v>8250</v>
      </c>
      <c r="E99" s="9" t="inlineStr">
        <is>
          <t>M-Pesa</t>
        </is>
      </c>
      <c r="F99" s="9" t="inlineStr">
        <is>
          <t>SAZEZVPKRJ</t>
        </is>
      </c>
    </row>
    <row r="100">
      <c r="A100" s="13" t="n">
        <v>46178</v>
      </c>
      <c r="B100" s="9" t="inlineStr">
        <is>
          <t>NA-1020</t>
        </is>
      </c>
      <c r="C100" s="9">
        <f>IFERROR(INDEX(Pupils!$B$5:$B$124,MATCH(B100,Pupils!$A$5:$A$124,0)),"Check number")</f>
        <v/>
      </c>
      <c r="D100" s="10" t="n">
        <v>16500</v>
      </c>
      <c r="E100" s="9" t="inlineStr">
        <is>
          <t>Cash</t>
        </is>
      </c>
      <c r="F100" s="9" t="inlineStr">
        <is>
          <t>RCPT 582</t>
        </is>
      </c>
    </row>
    <row r="101">
      <c r="A101" s="13" t="n">
        <v>46179</v>
      </c>
      <c r="B101" s="9" t="inlineStr">
        <is>
          <t>NA-1026</t>
        </is>
      </c>
      <c r="C101" s="9">
        <f>IFERROR(INDEX(Pupils!$B$5:$B$124,MATCH(B101,Pupils!$A$5:$A$124,0)),"Check number")</f>
        <v/>
      </c>
      <c r="D101" s="10" t="n">
        <v>16500</v>
      </c>
      <c r="E101" s="9" t="inlineStr">
        <is>
          <t>M-Pesa</t>
        </is>
      </c>
      <c r="F101" s="9" t="inlineStr">
        <is>
          <t>S0GPB5RP38</t>
        </is>
      </c>
    </row>
    <row r="102">
      <c r="A102" s="13" t="n">
        <v>46179</v>
      </c>
      <c r="B102" s="9" t="inlineStr">
        <is>
          <t>NA-1035</t>
        </is>
      </c>
      <c r="C102" s="9">
        <f>IFERROR(INDEX(Pupils!$B$5:$B$124,MATCH(B102,Pupils!$A$5:$A$124,0)),"Check number")</f>
        <v/>
      </c>
      <c r="D102" s="10" t="n">
        <v>16500</v>
      </c>
      <c r="E102" s="9" t="inlineStr">
        <is>
          <t>Bank</t>
        </is>
      </c>
      <c r="F102" s="9" t="inlineStr">
        <is>
          <t>BNK22885</t>
        </is>
      </c>
    </row>
    <row r="103">
      <c r="A103" s="13" t="n">
        <v>46179</v>
      </c>
      <c r="B103" s="9" t="inlineStr">
        <is>
          <t>NA-1040</t>
        </is>
      </c>
      <c r="C103" s="9">
        <f>IFERROR(INDEX(Pupils!$B$5:$B$124,MATCH(B103,Pupils!$A$5:$A$124,0)),"Check number")</f>
        <v/>
      </c>
      <c r="D103" s="10" t="n">
        <v>16500</v>
      </c>
      <c r="E103" s="9" t="inlineStr">
        <is>
          <t>M-Pesa</t>
        </is>
      </c>
      <c r="F103" s="9" t="inlineStr">
        <is>
          <t>SP0C95JUR9</t>
        </is>
      </c>
    </row>
    <row r="104">
      <c r="A104" s="13" t="n">
        <v>46179</v>
      </c>
      <c r="B104" s="9" t="inlineStr">
        <is>
          <t>NA-1052</t>
        </is>
      </c>
      <c r="C104" s="9">
        <f>IFERROR(INDEX(Pupils!$B$5:$B$124,MATCH(B104,Pupils!$A$5:$A$124,0)),"Check number")</f>
        <v/>
      </c>
      <c r="D104" s="10" t="n">
        <v>17500</v>
      </c>
      <c r="E104" s="9" t="inlineStr">
        <is>
          <t>M-Pesa</t>
        </is>
      </c>
      <c r="F104" s="9" t="inlineStr">
        <is>
          <t>S2SB4UK0A4</t>
        </is>
      </c>
    </row>
    <row r="105">
      <c r="A105" s="13" t="n">
        <v>46179</v>
      </c>
      <c r="B105" s="9" t="inlineStr">
        <is>
          <t>NA-1060</t>
        </is>
      </c>
      <c r="C105" s="9">
        <f>IFERROR(INDEX(Pupils!$B$5:$B$124,MATCH(B105,Pupils!$A$5:$A$124,0)),"Check number")</f>
        <v/>
      </c>
      <c r="D105" s="10" t="n">
        <v>17500</v>
      </c>
      <c r="E105" s="9" t="inlineStr">
        <is>
          <t>Cash</t>
        </is>
      </c>
      <c r="F105" s="9" t="inlineStr">
        <is>
          <t>RCPT 741</t>
        </is>
      </c>
    </row>
    <row r="106">
      <c r="A106" s="13" t="n">
        <v>46180</v>
      </c>
      <c r="B106" s="9" t="inlineStr">
        <is>
          <t>NA-1081</t>
        </is>
      </c>
      <c r="C106" s="9">
        <f>IFERROR(INDEX(Pupils!$B$5:$B$124,MATCH(B106,Pupils!$A$5:$A$124,0)),"Check number")</f>
        <v/>
      </c>
      <c r="D106" s="10" t="n">
        <v>10500</v>
      </c>
      <c r="E106" s="9" t="inlineStr">
        <is>
          <t>M-Pesa</t>
        </is>
      </c>
      <c r="F106" s="9" t="inlineStr">
        <is>
          <t>S1DE5264KA</t>
        </is>
      </c>
    </row>
    <row r="107">
      <c r="A107" s="13" t="n">
        <v>46180</v>
      </c>
      <c r="B107" s="9" t="inlineStr">
        <is>
          <t>NA-1092</t>
        </is>
      </c>
      <c r="C107" s="9">
        <f>IFERROR(INDEX(Pupils!$B$5:$B$124,MATCH(B107,Pupils!$A$5:$A$124,0)),"Check number")</f>
        <v/>
      </c>
      <c r="D107" s="10" t="n">
        <v>5000</v>
      </c>
      <c r="E107" s="9" t="inlineStr">
        <is>
          <t>Bank</t>
        </is>
      </c>
      <c r="F107" s="9" t="inlineStr">
        <is>
          <t>BNK38689</t>
        </is>
      </c>
    </row>
    <row r="108">
      <c r="A108" s="13" t="n">
        <v>46181</v>
      </c>
      <c r="B108" s="9" t="inlineStr">
        <is>
          <t>NA-1085</t>
        </is>
      </c>
      <c r="C108" s="9">
        <f>IFERROR(INDEX(Pupils!$B$5:$B$124,MATCH(B108,Pupils!$A$5:$A$124,0)),"Check number")</f>
        <v/>
      </c>
      <c r="D108" s="10" t="n">
        <v>8000</v>
      </c>
      <c r="E108" s="9" t="inlineStr">
        <is>
          <t>M-Pesa</t>
        </is>
      </c>
      <c r="F108" s="9" t="inlineStr">
        <is>
          <t>SJLKNSH0S6</t>
        </is>
      </c>
    </row>
    <row r="109">
      <c r="A109" s="13" t="n">
        <v>46182</v>
      </c>
      <c r="B109" s="9" t="inlineStr">
        <is>
          <t>NA-1014</t>
        </is>
      </c>
      <c r="C109" s="9">
        <f>IFERROR(INDEX(Pupils!$B$5:$B$124,MATCH(B109,Pupils!$A$5:$A$124,0)),"Check number")</f>
        <v/>
      </c>
      <c r="D109" s="10" t="n">
        <v>16500</v>
      </c>
      <c r="E109" s="9" t="inlineStr">
        <is>
          <t>M-Pesa</t>
        </is>
      </c>
      <c r="F109" s="9" t="inlineStr">
        <is>
          <t>SJ3TXHWT4S</t>
        </is>
      </c>
    </row>
    <row r="110">
      <c r="A110" s="13" t="n">
        <v>46182</v>
      </c>
      <c r="B110" s="9" t="inlineStr">
        <is>
          <t>NA-1070</t>
        </is>
      </c>
      <c r="C110" s="9">
        <f>IFERROR(INDEX(Pupils!$B$5:$B$124,MATCH(B110,Pupils!$A$5:$A$124,0)),"Check number")</f>
        <v/>
      </c>
      <c r="D110" s="10" t="n">
        <v>9250</v>
      </c>
      <c r="E110" s="9" t="inlineStr">
        <is>
          <t>Bank</t>
        </is>
      </c>
      <c r="F110" s="9" t="inlineStr">
        <is>
          <t>BNK44630</t>
        </is>
      </c>
    </row>
    <row r="111">
      <c r="A111" s="13" t="n">
        <v>46182</v>
      </c>
      <c r="B111" s="9" t="inlineStr">
        <is>
          <t>NA-1093</t>
        </is>
      </c>
      <c r="C111" s="9">
        <f>IFERROR(INDEX(Pupils!$B$5:$B$124,MATCH(B111,Pupils!$A$5:$A$124,0)),"Check number")</f>
        <v/>
      </c>
      <c r="D111" s="10" t="n">
        <v>10500</v>
      </c>
      <c r="E111" s="9" t="inlineStr">
        <is>
          <t>Bank</t>
        </is>
      </c>
      <c r="F111" s="9" t="inlineStr">
        <is>
          <t>BNK99808</t>
        </is>
      </c>
    </row>
    <row r="112">
      <c r="A112" s="13" t="n">
        <v>46183</v>
      </c>
      <c r="B112" s="9" t="inlineStr">
        <is>
          <t>NA-1041</t>
        </is>
      </c>
      <c r="C112" s="9">
        <f>IFERROR(INDEX(Pupils!$B$5:$B$124,MATCH(B112,Pupils!$A$5:$A$124,0)),"Check number")</f>
        <v/>
      </c>
      <c r="D112" s="10" t="n">
        <v>8750</v>
      </c>
      <c r="E112" s="9" t="inlineStr">
        <is>
          <t>M-Pesa</t>
        </is>
      </c>
      <c r="F112" s="9" t="inlineStr">
        <is>
          <t>S9L9HZPEL5</t>
        </is>
      </c>
    </row>
    <row r="113">
      <c r="A113" s="13" t="n">
        <v>46183</v>
      </c>
      <c r="B113" s="9" t="inlineStr">
        <is>
          <t>NA-1075</t>
        </is>
      </c>
      <c r="C113" s="9">
        <f>IFERROR(INDEX(Pupils!$B$5:$B$124,MATCH(B113,Pupils!$A$5:$A$124,0)),"Check number")</f>
        <v/>
      </c>
      <c r="D113" s="10" t="n">
        <v>8000</v>
      </c>
      <c r="E113" s="9" t="inlineStr">
        <is>
          <t>M-Pesa</t>
        </is>
      </c>
      <c r="F113" s="9" t="inlineStr">
        <is>
          <t>S0YAY0YS6A</t>
        </is>
      </c>
    </row>
    <row r="114">
      <c r="A114" s="13" t="n">
        <v>46184</v>
      </c>
      <c r="B114" s="9" t="inlineStr">
        <is>
          <t>NA-1072</t>
        </is>
      </c>
      <c r="C114" s="9">
        <f>IFERROR(INDEX(Pupils!$B$5:$B$124,MATCH(B114,Pupils!$A$5:$A$124,0)),"Check number")</f>
        <v/>
      </c>
      <c r="D114" s="10" t="n">
        <v>18500</v>
      </c>
      <c r="E114" s="9" t="inlineStr">
        <is>
          <t>M-Pesa</t>
        </is>
      </c>
      <c r="F114" s="9" t="inlineStr">
        <is>
          <t>SWHX1350GZ</t>
        </is>
      </c>
    </row>
    <row r="115">
      <c r="A115" s="13" t="n">
        <v>46184</v>
      </c>
      <c r="B115" s="9" t="inlineStr">
        <is>
          <t>NA-1076</t>
        </is>
      </c>
      <c r="C115" s="9">
        <f>IFERROR(INDEX(Pupils!$B$5:$B$124,MATCH(B115,Pupils!$A$5:$A$124,0)),"Check number")</f>
        <v/>
      </c>
      <c r="D115" s="10" t="n">
        <v>18500</v>
      </c>
      <c r="E115" s="9" t="inlineStr">
        <is>
          <t>M-Pesa</t>
        </is>
      </c>
      <c r="F115" s="9" t="inlineStr">
        <is>
          <t>SUDHX3S0VS</t>
        </is>
      </c>
    </row>
    <row r="116">
      <c r="A116" s="13" t="n">
        <v>46186</v>
      </c>
      <c r="B116" s="9" t="inlineStr">
        <is>
          <t>NA-1008</t>
        </is>
      </c>
      <c r="C116" s="9">
        <f>IFERROR(INDEX(Pupils!$B$5:$B$124,MATCH(B116,Pupils!$A$5:$A$124,0)),"Check number")</f>
        <v/>
      </c>
      <c r="D116" s="10" t="n">
        <v>16500</v>
      </c>
      <c r="E116" s="9" t="inlineStr">
        <is>
          <t>M-Pesa</t>
        </is>
      </c>
      <c r="F116" s="9" t="inlineStr">
        <is>
          <t>S63YL9BMWK</t>
        </is>
      </c>
    </row>
    <row r="117">
      <c r="A117" s="13" t="n">
        <v>46186</v>
      </c>
      <c r="B117" s="9" t="inlineStr">
        <is>
          <t>NA-1047</t>
        </is>
      </c>
      <c r="C117" s="9">
        <f>IFERROR(INDEX(Pupils!$B$5:$B$124,MATCH(B117,Pupils!$A$5:$A$124,0)),"Check number")</f>
        <v/>
      </c>
      <c r="D117" s="10" t="n">
        <v>8750</v>
      </c>
      <c r="E117" s="9" t="inlineStr">
        <is>
          <t>M-Pesa</t>
        </is>
      </c>
      <c r="F117" s="9" t="inlineStr">
        <is>
          <t>SX8YFBSRH0</t>
        </is>
      </c>
    </row>
    <row r="118">
      <c r="A118" s="13" t="n">
        <v>46187</v>
      </c>
      <c r="B118" s="9" t="inlineStr">
        <is>
          <t>NA-1096</t>
        </is>
      </c>
      <c r="C118" s="9">
        <f>IFERROR(INDEX(Pupils!$B$5:$B$124,MATCH(B118,Pupils!$A$5:$A$124,0)),"Check number")</f>
        <v/>
      </c>
      <c r="D118" s="10" t="n">
        <v>10500</v>
      </c>
      <c r="E118" s="9" t="inlineStr">
        <is>
          <t>M-Pesa</t>
        </is>
      </c>
      <c r="F118" s="9" t="inlineStr">
        <is>
          <t>SNVMV3U333</t>
        </is>
      </c>
    </row>
    <row r="119">
      <c r="A119" s="13" t="n">
        <v>46188</v>
      </c>
      <c r="B119" s="9" t="inlineStr">
        <is>
          <t>NA-1017</t>
        </is>
      </c>
      <c r="C119" s="9">
        <f>IFERROR(INDEX(Pupils!$B$5:$B$124,MATCH(B119,Pupils!$A$5:$A$124,0)),"Check number")</f>
        <v/>
      </c>
      <c r="D119" s="10" t="n">
        <v>8250</v>
      </c>
      <c r="E119" s="9" t="inlineStr">
        <is>
          <t>Bank</t>
        </is>
      </c>
      <c r="F119" s="9" t="inlineStr">
        <is>
          <t>BNK45211</t>
        </is>
      </c>
    </row>
    <row r="120">
      <c r="A120" s="13" t="n">
        <v>46189</v>
      </c>
      <c r="B120" s="9" t="inlineStr">
        <is>
          <t>NA-1010</t>
        </is>
      </c>
      <c r="C120" s="9">
        <f>IFERROR(INDEX(Pupils!$B$5:$B$124,MATCH(B120,Pupils!$A$5:$A$124,0)),"Check number")</f>
        <v/>
      </c>
      <c r="D120" s="10" t="n">
        <v>8250</v>
      </c>
      <c r="E120" s="9" t="inlineStr">
        <is>
          <t>Bank</t>
        </is>
      </c>
      <c r="F120" s="9" t="inlineStr">
        <is>
          <t>BNK86718</t>
        </is>
      </c>
    </row>
    <row r="121">
      <c r="A121" s="13" t="n">
        <v>46189</v>
      </c>
      <c r="B121" s="9" t="inlineStr">
        <is>
          <t>NA-1015</t>
        </is>
      </c>
      <c r="C121" s="9">
        <f>IFERROR(INDEX(Pupils!$B$5:$B$124,MATCH(B121,Pupils!$A$5:$A$124,0)),"Check number")</f>
        <v/>
      </c>
      <c r="D121" s="10" t="n">
        <v>8250</v>
      </c>
      <c r="E121" s="9" t="inlineStr">
        <is>
          <t>M-Pesa</t>
        </is>
      </c>
      <c r="F121" s="9" t="inlineStr">
        <is>
          <t>SG79P3YXD1</t>
        </is>
      </c>
    </row>
    <row r="122">
      <c r="A122" s="13" t="n">
        <v>46189</v>
      </c>
      <c r="B122" s="9" t="inlineStr">
        <is>
          <t>NA-1050</t>
        </is>
      </c>
      <c r="C122" s="9">
        <f>IFERROR(INDEX(Pupils!$B$5:$B$124,MATCH(B122,Pupils!$A$5:$A$124,0)),"Check number")</f>
        <v/>
      </c>
      <c r="D122" s="10" t="n">
        <v>10000</v>
      </c>
      <c r="E122" s="9" t="inlineStr">
        <is>
          <t>Cash</t>
        </is>
      </c>
      <c r="F122" s="9" t="inlineStr">
        <is>
          <t>RCPT 283</t>
        </is>
      </c>
    </row>
    <row r="123">
      <c r="A123" s="13" t="n">
        <v>46189</v>
      </c>
      <c r="B123" s="9" t="inlineStr">
        <is>
          <t>NA-1111</t>
        </is>
      </c>
      <c r="C123" s="9">
        <f>IFERROR(INDEX(Pupils!$B$5:$B$124,MATCH(B123,Pupils!$A$5:$A$124,0)),"Check number")</f>
        <v/>
      </c>
      <c r="D123" s="10" t="n">
        <v>8000</v>
      </c>
      <c r="E123" s="9" t="inlineStr">
        <is>
          <t>Bank</t>
        </is>
      </c>
      <c r="F123" s="9" t="inlineStr">
        <is>
          <t>BNK77135</t>
        </is>
      </c>
    </row>
    <row r="124">
      <c r="A124" s="13" t="n">
        <v>46189</v>
      </c>
      <c r="B124" s="9" t="inlineStr">
        <is>
          <t>NA-1118</t>
        </is>
      </c>
      <c r="C124" s="9">
        <f>IFERROR(INDEX(Pupils!$B$5:$B$124,MATCH(B124,Pupils!$A$5:$A$124,0)),"Check number")</f>
        <v/>
      </c>
      <c r="D124" s="10" t="n">
        <v>12250</v>
      </c>
      <c r="E124" s="9" t="inlineStr">
        <is>
          <t>Bank</t>
        </is>
      </c>
      <c r="F124" s="9" t="inlineStr">
        <is>
          <t>BNK93062</t>
        </is>
      </c>
    </row>
    <row r="125">
      <c r="A125" s="13" t="n">
        <v>46190</v>
      </c>
      <c r="B125" s="9" t="inlineStr">
        <is>
          <t>NA-1006</t>
        </is>
      </c>
      <c r="C125" s="9">
        <f>IFERROR(INDEX(Pupils!$B$5:$B$124,MATCH(B125,Pupils!$A$5:$A$124,0)),"Check number")</f>
        <v/>
      </c>
      <c r="D125" s="10" t="n">
        <v>10000</v>
      </c>
      <c r="E125" s="9" t="inlineStr">
        <is>
          <t>M-Pesa</t>
        </is>
      </c>
      <c r="F125" s="9" t="inlineStr">
        <is>
          <t>SCMFVZSJGB</t>
        </is>
      </c>
    </row>
    <row r="126">
      <c r="A126" s="13" t="n">
        <v>46190</v>
      </c>
      <c r="B126" s="9" t="inlineStr">
        <is>
          <t>NA-1007</t>
        </is>
      </c>
      <c r="C126" s="9">
        <f>IFERROR(INDEX(Pupils!$B$5:$B$124,MATCH(B126,Pupils!$A$5:$A$124,0)),"Check number")</f>
        <v/>
      </c>
      <c r="D126" s="10" t="n">
        <v>8250</v>
      </c>
      <c r="E126" s="9" t="inlineStr">
        <is>
          <t>M-Pesa</t>
        </is>
      </c>
      <c r="F126" s="9" t="inlineStr">
        <is>
          <t>SC109L8GFK</t>
        </is>
      </c>
    </row>
    <row r="127">
      <c r="A127" s="13" t="n">
        <v>46190</v>
      </c>
      <c r="B127" s="9" t="inlineStr">
        <is>
          <t>NA-1030</t>
        </is>
      </c>
      <c r="C127" s="9">
        <f>IFERROR(INDEX(Pupils!$B$5:$B$124,MATCH(B127,Pupils!$A$5:$A$124,0)),"Check number")</f>
        <v/>
      </c>
      <c r="D127" s="10" t="n">
        <v>8250</v>
      </c>
      <c r="E127" s="9" t="inlineStr">
        <is>
          <t>M-Pesa</t>
        </is>
      </c>
      <c r="F127" s="9" t="inlineStr">
        <is>
          <t>S5LMDMK27B</t>
        </is>
      </c>
    </row>
    <row r="128">
      <c r="A128" s="13" t="n">
        <v>46190</v>
      </c>
      <c r="B128" s="9" t="inlineStr">
        <is>
          <t>NA-1044</t>
        </is>
      </c>
      <c r="C128" s="9">
        <f>IFERROR(INDEX(Pupils!$B$5:$B$124,MATCH(B128,Pupils!$A$5:$A$124,0)),"Check number")</f>
        <v/>
      </c>
      <c r="D128" s="10" t="n">
        <v>8750</v>
      </c>
      <c r="E128" s="9" t="inlineStr">
        <is>
          <t>M-Pesa</t>
        </is>
      </c>
      <c r="F128" s="9" t="inlineStr">
        <is>
          <t>S8CN6DUFLE</t>
        </is>
      </c>
    </row>
    <row r="129">
      <c r="A129" s="13" t="n">
        <v>46190</v>
      </c>
      <c r="B129" s="9" t="inlineStr">
        <is>
          <t>NA-1088</t>
        </is>
      </c>
      <c r="C129" s="9">
        <f>IFERROR(INDEX(Pupils!$B$5:$B$124,MATCH(B129,Pupils!$A$5:$A$124,0)),"Check number")</f>
        <v/>
      </c>
      <c r="D129" s="10" t="n">
        <v>21000</v>
      </c>
      <c r="E129" s="9" t="inlineStr">
        <is>
          <t>Cash</t>
        </is>
      </c>
      <c r="F129" s="9" t="inlineStr">
        <is>
          <t>RCPT 148</t>
        </is>
      </c>
    </row>
    <row r="130">
      <c r="A130" s="13" t="n">
        <v>46190</v>
      </c>
      <c r="B130" s="9" t="inlineStr">
        <is>
          <t>NA-1118</t>
        </is>
      </c>
      <c r="C130" s="9">
        <f>IFERROR(INDEX(Pupils!$B$5:$B$124,MATCH(B130,Pupils!$A$5:$A$124,0)),"Check number")</f>
        <v/>
      </c>
      <c r="D130" s="10" t="n">
        <v>12250</v>
      </c>
      <c r="E130" s="9" t="inlineStr">
        <is>
          <t>Cash</t>
        </is>
      </c>
      <c r="F130" s="9" t="inlineStr">
        <is>
          <t>RCPT 903</t>
        </is>
      </c>
    </row>
  </sheetData>
  <dataValidations count="3">
    <dataValidation sqref="B5:B430" showDropDown="0" showInputMessage="0" showErrorMessage="0" allowBlank="0" type="list">
      <formula1>=Pupils!$A$5:$A$124</formula1>
    </dataValidation>
    <dataValidation sqref="E5:E430" showDropDown="0" showInputMessage="0" showErrorMessage="0" allowBlank="0" type="list">
      <formula1>"M-Pesa,Bank,Cash"</formula1>
    </dataValidation>
    <dataValidation sqref="D5:D430" showDropDown="0" showInputMessage="0" showErrorMessage="1" allowBlank="0" errorTitle="Check the amount" error="Enter a whole number of shillings between 1 and 200,000." type="whole" operator="between">
      <formula1>1</formula1>
      <formula2>200000</formula2>
    </dataValidation>
  </dataValidations>
  <printOptions gridLines="0"/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C9D5DB"/>
    <outlinePr summaryBelow="1" summaryRight="1"/>
    <pageSetUpPr fitToPage="1"/>
  </sheetPr>
  <dimension ref="A1:H124"/>
  <sheetViews>
    <sheetView showGridLines="1" tabSelected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1" customWidth="1" min="1" max="1"/>
    <col width="24" customWidth="1" min="2" max="2"/>
    <col width="11" customWidth="1" min="3" max="3"/>
    <col width="12" customWidth="1" min="4" max="4"/>
    <col width="12" customWidth="1" min="5" max="5"/>
    <col width="12" customWidth="1" min="6" max="6"/>
    <col width="14" customWidth="1" min="7" max="7"/>
    <col width="12" customWidth="1" min="8" max="8"/>
  </cols>
  <sheetData>
    <row r="1" ht="28" customHeight="1">
      <c r="A1" s="1" t="inlineStr">
        <is>
          <t>Fee balances</t>
        </is>
      </c>
    </row>
    <row r="2">
      <c r="A2" s="2" t="inlineStr">
        <is>
          <t>Calculated. Filter by Status to see who still owes.</t>
        </is>
      </c>
    </row>
    <row r="4" ht="30" customHeight="1">
      <c r="A4" s="12" t="inlineStr">
        <is>
          <t>Adm. no.</t>
        </is>
      </c>
      <c r="B4" s="12" t="inlineStr">
        <is>
          <t>Pupil name</t>
        </is>
      </c>
      <c r="C4" s="12" t="inlineStr">
        <is>
          <t>Grade</t>
        </is>
      </c>
      <c r="D4" s="12" t="inlineStr">
        <is>
          <t>Fee due</t>
        </is>
      </c>
      <c r="E4" s="12" t="inlineStr">
        <is>
          <t>Paid</t>
        </is>
      </c>
      <c r="F4" s="12" t="inlineStr">
        <is>
          <t>Balance</t>
        </is>
      </c>
      <c r="G4" s="12" t="inlineStr">
        <is>
          <t>Status</t>
        </is>
      </c>
      <c r="H4" s="12" t="inlineStr">
        <is>
          <t>Paid %</t>
        </is>
      </c>
    </row>
    <row r="5">
      <c r="A5" s="9">
        <f>Pupils!A5</f>
        <v/>
      </c>
      <c r="B5" s="9">
        <f>Pupils!B5</f>
        <v/>
      </c>
      <c r="C5" s="9">
        <f>Pupils!C5</f>
        <v/>
      </c>
      <c r="D5" s="10">
        <f>Pupils!E5</f>
        <v/>
      </c>
      <c r="E5" s="10">
        <f>SUMIFS(Payments!$D$5:$D$430,Payments!$B$5:$B$430,A5)</f>
        <v/>
      </c>
      <c r="F5" s="10">
        <f>MAX(D5-E5,0)</f>
        <v/>
      </c>
      <c r="G5" s="14">
        <f>IF(E5&gt;=D5,"Paid",IF(E5&gt;0,"Part paid","Not paid"))</f>
        <v/>
      </c>
      <c r="H5" s="11">
        <f>IF(D5=0,0,MIN(E5/D5,1))</f>
        <v/>
      </c>
    </row>
    <row r="6">
      <c r="A6" s="9">
        <f>Pupils!A6</f>
        <v/>
      </c>
      <c r="B6" s="9">
        <f>Pupils!B6</f>
        <v/>
      </c>
      <c r="C6" s="9">
        <f>Pupils!C6</f>
        <v/>
      </c>
      <c r="D6" s="10">
        <f>Pupils!E6</f>
        <v/>
      </c>
      <c r="E6" s="10">
        <f>SUMIFS(Payments!$D$5:$D$430,Payments!$B$5:$B$430,A6)</f>
        <v/>
      </c>
      <c r="F6" s="10">
        <f>MAX(D6-E6,0)</f>
        <v/>
      </c>
      <c r="G6" s="14">
        <f>IF(E6&gt;=D6,"Paid",IF(E6&gt;0,"Part paid","Not paid"))</f>
        <v/>
      </c>
      <c r="H6" s="11">
        <f>IF(D6=0,0,MIN(E6/D6,1))</f>
        <v/>
      </c>
    </row>
    <row r="7">
      <c r="A7" s="9">
        <f>Pupils!A7</f>
        <v/>
      </c>
      <c r="B7" s="9">
        <f>Pupils!B7</f>
        <v/>
      </c>
      <c r="C7" s="9">
        <f>Pupils!C7</f>
        <v/>
      </c>
      <c r="D7" s="10">
        <f>Pupils!E7</f>
        <v/>
      </c>
      <c r="E7" s="10">
        <f>SUMIFS(Payments!$D$5:$D$430,Payments!$B$5:$B$430,A7)</f>
        <v/>
      </c>
      <c r="F7" s="10">
        <f>MAX(D7-E7,0)</f>
        <v/>
      </c>
      <c r="G7" s="14">
        <f>IF(E7&gt;=D7,"Paid",IF(E7&gt;0,"Part paid","Not paid"))</f>
        <v/>
      </c>
      <c r="H7" s="11">
        <f>IF(D7=0,0,MIN(E7/D7,1))</f>
        <v/>
      </c>
    </row>
    <row r="8">
      <c r="A8" s="9">
        <f>Pupils!A8</f>
        <v/>
      </c>
      <c r="B8" s="9">
        <f>Pupils!B8</f>
        <v/>
      </c>
      <c r="C8" s="9">
        <f>Pupils!C8</f>
        <v/>
      </c>
      <c r="D8" s="10">
        <f>Pupils!E8</f>
        <v/>
      </c>
      <c r="E8" s="10">
        <f>SUMIFS(Payments!$D$5:$D$430,Payments!$B$5:$B$430,A8)</f>
        <v/>
      </c>
      <c r="F8" s="10">
        <f>MAX(D8-E8,0)</f>
        <v/>
      </c>
      <c r="G8" s="14">
        <f>IF(E8&gt;=D8,"Paid",IF(E8&gt;0,"Part paid","Not paid"))</f>
        <v/>
      </c>
      <c r="H8" s="11">
        <f>IF(D8=0,0,MIN(E8/D8,1))</f>
        <v/>
      </c>
    </row>
    <row r="9">
      <c r="A9" s="9">
        <f>Pupils!A9</f>
        <v/>
      </c>
      <c r="B9" s="9">
        <f>Pupils!B9</f>
        <v/>
      </c>
      <c r="C9" s="9">
        <f>Pupils!C9</f>
        <v/>
      </c>
      <c r="D9" s="10">
        <f>Pupils!E9</f>
        <v/>
      </c>
      <c r="E9" s="10">
        <f>SUMIFS(Payments!$D$5:$D$430,Payments!$B$5:$B$430,A9)</f>
        <v/>
      </c>
      <c r="F9" s="10">
        <f>MAX(D9-E9,0)</f>
        <v/>
      </c>
      <c r="G9" s="14">
        <f>IF(E9&gt;=D9,"Paid",IF(E9&gt;0,"Part paid","Not paid"))</f>
        <v/>
      </c>
      <c r="H9" s="11">
        <f>IF(D9=0,0,MIN(E9/D9,1))</f>
        <v/>
      </c>
    </row>
    <row r="10">
      <c r="A10" s="9">
        <f>Pupils!A10</f>
        <v/>
      </c>
      <c r="B10" s="9">
        <f>Pupils!B10</f>
        <v/>
      </c>
      <c r="C10" s="9">
        <f>Pupils!C10</f>
        <v/>
      </c>
      <c r="D10" s="10">
        <f>Pupils!E10</f>
        <v/>
      </c>
      <c r="E10" s="10">
        <f>SUMIFS(Payments!$D$5:$D$430,Payments!$B$5:$B$430,A10)</f>
        <v/>
      </c>
      <c r="F10" s="10">
        <f>MAX(D10-E10,0)</f>
        <v/>
      </c>
      <c r="G10" s="14">
        <f>IF(E10&gt;=D10,"Paid",IF(E10&gt;0,"Part paid","Not paid"))</f>
        <v/>
      </c>
      <c r="H10" s="11">
        <f>IF(D10=0,0,MIN(E10/D10,1))</f>
        <v/>
      </c>
    </row>
    <row r="11">
      <c r="A11" s="9">
        <f>Pupils!A11</f>
        <v/>
      </c>
      <c r="B11" s="9">
        <f>Pupils!B11</f>
        <v/>
      </c>
      <c r="C11" s="9">
        <f>Pupils!C11</f>
        <v/>
      </c>
      <c r="D11" s="10">
        <f>Pupils!E11</f>
        <v/>
      </c>
      <c r="E11" s="10">
        <f>SUMIFS(Payments!$D$5:$D$430,Payments!$B$5:$B$430,A11)</f>
        <v/>
      </c>
      <c r="F11" s="10">
        <f>MAX(D11-E11,0)</f>
        <v/>
      </c>
      <c r="G11" s="14">
        <f>IF(E11&gt;=D11,"Paid",IF(E11&gt;0,"Part paid","Not paid"))</f>
        <v/>
      </c>
      <c r="H11" s="11">
        <f>IF(D11=0,0,MIN(E11/D11,1))</f>
        <v/>
      </c>
    </row>
    <row r="12">
      <c r="A12" s="9">
        <f>Pupils!A12</f>
        <v/>
      </c>
      <c r="B12" s="9">
        <f>Pupils!B12</f>
        <v/>
      </c>
      <c r="C12" s="9">
        <f>Pupils!C12</f>
        <v/>
      </c>
      <c r="D12" s="10">
        <f>Pupils!E12</f>
        <v/>
      </c>
      <c r="E12" s="10">
        <f>SUMIFS(Payments!$D$5:$D$430,Payments!$B$5:$B$430,A12)</f>
        <v/>
      </c>
      <c r="F12" s="10">
        <f>MAX(D12-E12,0)</f>
        <v/>
      </c>
      <c r="G12" s="14">
        <f>IF(E12&gt;=D12,"Paid",IF(E12&gt;0,"Part paid","Not paid"))</f>
        <v/>
      </c>
      <c r="H12" s="11">
        <f>IF(D12=0,0,MIN(E12/D12,1))</f>
        <v/>
      </c>
    </row>
    <row r="13">
      <c r="A13" s="9">
        <f>Pupils!A13</f>
        <v/>
      </c>
      <c r="B13" s="9">
        <f>Pupils!B13</f>
        <v/>
      </c>
      <c r="C13" s="9">
        <f>Pupils!C13</f>
        <v/>
      </c>
      <c r="D13" s="10">
        <f>Pupils!E13</f>
        <v/>
      </c>
      <c r="E13" s="10">
        <f>SUMIFS(Payments!$D$5:$D$430,Payments!$B$5:$B$430,A13)</f>
        <v/>
      </c>
      <c r="F13" s="10">
        <f>MAX(D13-E13,0)</f>
        <v/>
      </c>
      <c r="G13" s="14">
        <f>IF(E13&gt;=D13,"Paid",IF(E13&gt;0,"Part paid","Not paid"))</f>
        <v/>
      </c>
      <c r="H13" s="11">
        <f>IF(D13=0,0,MIN(E13/D13,1))</f>
        <v/>
      </c>
    </row>
    <row r="14">
      <c r="A14" s="9">
        <f>Pupils!A14</f>
        <v/>
      </c>
      <c r="B14" s="9">
        <f>Pupils!B14</f>
        <v/>
      </c>
      <c r="C14" s="9">
        <f>Pupils!C14</f>
        <v/>
      </c>
      <c r="D14" s="10">
        <f>Pupils!E14</f>
        <v/>
      </c>
      <c r="E14" s="10">
        <f>SUMIFS(Payments!$D$5:$D$430,Payments!$B$5:$B$430,A14)</f>
        <v/>
      </c>
      <c r="F14" s="10">
        <f>MAX(D14-E14,0)</f>
        <v/>
      </c>
      <c r="G14" s="14">
        <f>IF(E14&gt;=D14,"Paid",IF(E14&gt;0,"Part paid","Not paid"))</f>
        <v/>
      </c>
      <c r="H14" s="11">
        <f>IF(D14=0,0,MIN(E14/D14,1))</f>
        <v/>
      </c>
    </row>
    <row r="15">
      <c r="A15" s="9">
        <f>Pupils!A15</f>
        <v/>
      </c>
      <c r="B15" s="9">
        <f>Pupils!B15</f>
        <v/>
      </c>
      <c r="C15" s="9">
        <f>Pupils!C15</f>
        <v/>
      </c>
      <c r="D15" s="10">
        <f>Pupils!E15</f>
        <v/>
      </c>
      <c r="E15" s="10">
        <f>SUMIFS(Payments!$D$5:$D$430,Payments!$B$5:$B$430,A15)</f>
        <v/>
      </c>
      <c r="F15" s="10">
        <f>MAX(D15-E15,0)</f>
        <v/>
      </c>
      <c r="G15" s="14">
        <f>IF(E15&gt;=D15,"Paid",IF(E15&gt;0,"Part paid","Not paid"))</f>
        <v/>
      </c>
      <c r="H15" s="11">
        <f>IF(D15=0,0,MIN(E15/D15,1))</f>
        <v/>
      </c>
    </row>
    <row r="16">
      <c r="A16" s="9">
        <f>Pupils!A16</f>
        <v/>
      </c>
      <c r="B16" s="9">
        <f>Pupils!B16</f>
        <v/>
      </c>
      <c r="C16" s="9">
        <f>Pupils!C16</f>
        <v/>
      </c>
      <c r="D16" s="10">
        <f>Pupils!E16</f>
        <v/>
      </c>
      <c r="E16" s="10">
        <f>SUMIFS(Payments!$D$5:$D$430,Payments!$B$5:$B$430,A16)</f>
        <v/>
      </c>
      <c r="F16" s="10">
        <f>MAX(D16-E16,0)</f>
        <v/>
      </c>
      <c r="G16" s="14">
        <f>IF(E16&gt;=D16,"Paid",IF(E16&gt;0,"Part paid","Not paid"))</f>
        <v/>
      </c>
      <c r="H16" s="11">
        <f>IF(D16=0,0,MIN(E16/D16,1))</f>
        <v/>
      </c>
    </row>
    <row r="17">
      <c r="A17" s="9">
        <f>Pupils!A17</f>
        <v/>
      </c>
      <c r="B17" s="9">
        <f>Pupils!B17</f>
        <v/>
      </c>
      <c r="C17" s="9">
        <f>Pupils!C17</f>
        <v/>
      </c>
      <c r="D17" s="10">
        <f>Pupils!E17</f>
        <v/>
      </c>
      <c r="E17" s="10">
        <f>SUMIFS(Payments!$D$5:$D$430,Payments!$B$5:$B$430,A17)</f>
        <v/>
      </c>
      <c r="F17" s="10">
        <f>MAX(D17-E17,0)</f>
        <v/>
      </c>
      <c r="G17" s="14">
        <f>IF(E17&gt;=D17,"Paid",IF(E17&gt;0,"Part paid","Not paid"))</f>
        <v/>
      </c>
      <c r="H17" s="11">
        <f>IF(D17=0,0,MIN(E17/D17,1))</f>
        <v/>
      </c>
    </row>
    <row r="18">
      <c r="A18" s="9">
        <f>Pupils!A18</f>
        <v/>
      </c>
      <c r="B18" s="9">
        <f>Pupils!B18</f>
        <v/>
      </c>
      <c r="C18" s="9">
        <f>Pupils!C18</f>
        <v/>
      </c>
      <c r="D18" s="10">
        <f>Pupils!E18</f>
        <v/>
      </c>
      <c r="E18" s="10">
        <f>SUMIFS(Payments!$D$5:$D$430,Payments!$B$5:$B$430,A18)</f>
        <v/>
      </c>
      <c r="F18" s="10">
        <f>MAX(D18-E18,0)</f>
        <v/>
      </c>
      <c r="G18" s="14">
        <f>IF(E18&gt;=D18,"Paid",IF(E18&gt;0,"Part paid","Not paid"))</f>
        <v/>
      </c>
      <c r="H18" s="11">
        <f>IF(D18=0,0,MIN(E18/D18,1))</f>
        <v/>
      </c>
    </row>
    <row r="19">
      <c r="A19" s="9">
        <f>Pupils!A19</f>
        <v/>
      </c>
      <c r="B19" s="9">
        <f>Pupils!B19</f>
        <v/>
      </c>
      <c r="C19" s="9">
        <f>Pupils!C19</f>
        <v/>
      </c>
      <c r="D19" s="10">
        <f>Pupils!E19</f>
        <v/>
      </c>
      <c r="E19" s="10">
        <f>SUMIFS(Payments!$D$5:$D$430,Payments!$B$5:$B$430,A19)</f>
        <v/>
      </c>
      <c r="F19" s="10">
        <f>MAX(D19-E19,0)</f>
        <v/>
      </c>
      <c r="G19" s="14">
        <f>IF(E19&gt;=D19,"Paid",IF(E19&gt;0,"Part paid","Not paid"))</f>
        <v/>
      </c>
      <c r="H19" s="11">
        <f>IF(D19=0,0,MIN(E19/D19,1))</f>
        <v/>
      </c>
    </row>
    <row r="20">
      <c r="A20" s="9">
        <f>Pupils!A20</f>
        <v/>
      </c>
      <c r="B20" s="9">
        <f>Pupils!B20</f>
        <v/>
      </c>
      <c r="C20" s="9">
        <f>Pupils!C20</f>
        <v/>
      </c>
      <c r="D20" s="10">
        <f>Pupils!E20</f>
        <v/>
      </c>
      <c r="E20" s="10">
        <f>SUMIFS(Payments!$D$5:$D$430,Payments!$B$5:$B$430,A20)</f>
        <v/>
      </c>
      <c r="F20" s="10">
        <f>MAX(D20-E20,0)</f>
        <v/>
      </c>
      <c r="G20" s="14">
        <f>IF(E20&gt;=D20,"Paid",IF(E20&gt;0,"Part paid","Not paid"))</f>
        <v/>
      </c>
      <c r="H20" s="11">
        <f>IF(D20=0,0,MIN(E20/D20,1))</f>
        <v/>
      </c>
    </row>
    <row r="21">
      <c r="A21" s="9">
        <f>Pupils!A21</f>
        <v/>
      </c>
      <c r="B21" s="9">
        <f>Pupils!B21</f>
        <v/>
      </c>
      <c r="C21" s="9">
        <f>Pupils!C21</f>
        <v/>
      </c>
      <c r="D21" s="10">
        <f>Pupils!E21</f>
        <v/>
      </c>
      <c r="E21" s="10">
        <f>SUMIFS(Payments!$D$5:$D$430,Payments!$B$5:$B$430,A21)</f>
        <v/>
      </c>
      <c r="F21" s="10">
        <f>MAX(D21-E21,0)</f>
        <v/>
      </c>
      <c r="G21" s="14">
        <f>IF(E21&gt;=D21,"Paid",IF(E21&gt;0,"Part paid","Not paid"))</f>
        <v/>
      </c>
      <c r="H21" s="11">
        <f>IF(D21=0,0,MIN(E21/D21,1))</f>
        <v/>
      </c>
    </row>
    <row r="22">
      <c r="A22" s="9">
        <f>Pupils!A22</f>
        <v/>
      </c>
      <c r="B22" s="9">
        <f>Pupils!B22</f>
        <v/>
      </c>
      <c r="C22" s="9">
        <f>Pupils!C22</f>
        <v/>
      </c>
      <c r="D22" s="10">
        <f>Pupils!E22</f>
        <v/>
      </c>
      <c r="E22" s="10">
        <f>SUMIFS(Payments!$D$5:$D$430,Payments!$B$5:$B$430,A22)</f>
        <v/>
      </c>
      <c r="F22" s="10">
        <f>MAX(D22-E22,0)</f>
        <v/>
      </c>
      <c r="G22" s="14">
        <f>IF(E22&gt;=D22,"Paid",IF(E22&gt;0,"Part paid","Not paid"))</f>
        <v/>
      </c>
      <c r="H22" s="11">
        <f>IF(D22=0,0,MIN(E22/D22,1))</f>
        <v/>
      </c>
    </row>
    <row r="23">
      <c r="A23" s="9">
        <f>Pupils!A23</f>
        <v/>
      </c>
      <c r="B23" s="9">
        <f>Pupils!B23</f>
        <v/>
      </c>
      <c r="C23" s="9">
        <f>Pupils!C23</f>
        <v/>
      </c>
      <c r="D23" s="10">
        <f>Pupils!E23</f>
        <v/>
      </c>
      <c r="E23" s="10">
        <f>SUMIFS(Payments!$D$5:$D$430,Payments!$B$5:$B$430,A23)</f>
        <v/>
      </c>
      <c r="F23" s="10">
        <f>MAX(D23-E23,0)</f>
        <v/>
      </c>
      <c r="G23" s="14">
        <f>IF(E23&gt;=D23,"Paid",IF(E23&gt;0,"Part paid","Not paid"))</f>
        <v/>
      </c>
      <c r="H23" s="11">
        <f>IF(D23=0,0,MIN(E23/D23,1))</f>
        <v/>
      </c>
    </row>
    <row r="24">
      <c r="A24" s="9">
        <f>Pupils!A24</f>
        <v/>
      </c>
      <c r="B24" s="9">
        <f>Pupils!B24</f>
        <v/>
      </c>
      <c r="C24" s="9">
        <f>Pupils!C24</f>
        <v/>
      </c>
      <c r="D24" s="10">
        <f>Pupils!E24</f>
        <v/>
      </c>
      <c r="E24" s="10">
        <f>SUMIFS(Payments!$D$5:$D$430,Payments!$B$5:$B$430,A24)</f>
        <v/>
      </c>
      <c r="F24" s="10">
        <f>MAX(D24-E24,0)</f>
        <v/>
      </c>
      <c r="G24" s="14">
        <f>IF(E24&gt;=D24,"Paid",IF(E24&gt;0,"Part paid","Not paid"))</f>
        <v/>
      </c>
      <c r="H24" s="11">
        <f>IF(D24=0,0,MIN(E24/D24,1))</f>
        <v/>
      </c>
    </row>
    <row r="25">
      <c r="A25" s="9">
        <f>Pupils!A25</f>
        <v/>
      </c>
      <c r="B25" s="9">
        <f>Pupils!B25</f>
        <v/>
      </c>
      <c r="C25" s="9">
        <f>Pupils!C25</f>
        <v/>
      </c>
      <c r="D25" s="10">
        <f>Pupils!E25</f>
        <v/>
      </c>
      <c r="E25" s="10">
        <f>SUMIFS(Payments!$D$5:$D$430,Payments!$B$5:$B$430,A25)</f>
        <v/>
      </c>
      <c r="F25" s="10">
        <f>MAX(D25-E25,0)</f>
        <v/>
      </c>
      <c r="G25" s="14">
        <f>IF(E25&gt;=D25,"Paid",IF(E25&gt;0,"Part paid","Not paid"))</f>
        <v/>
      </c>
      <c r="H25" s="11">
        <f>IF(D25=0,0,MIN(E25/D25,1))</f>
        <v/>
      </c>
    </row>
    <row r="26">
      <c r="A26" s="9">
        <f>Pupils!A26</f>
        <v/>
      </c>
      <c r="B26" s="9">
        <f>Pupils!B26</f>
        <v/>
      </c>
      <c r="C26" s="9">
        <f>Pupils!C26</f>
        <v/>
      </c>
      <c r="D26" s="10">
        <f>Pupils!E26</f>
        <v/>
      </c>
      <c r="E26" s="10">
        <f>SUMIFS(Payments!$D$5:$D$430,Payments!$B$5:$B$430,A26)</f>
        <v/>
      </c>
      <c r="F26" s="10">
        <f>MAX(D26-E26,0)</f>
        <v/>
      </c>
      <c r="G26" s="14">
        <f>IF(E26&gt;=D26,"Paid",IF(E26&gt;0,"Part paid","Not paid"))</f>
        <v/>
      </c>
      <c r="H26" s="11">
        <f>IF(D26=0,0,MIN(E26/D26,1))</f>
        <v/>
      </c>
    </row>
    <row r="27">
      <c r="A27" s="9">
        <f>Pupils!A27</f>
        <v/>
      </c>
      <c r="B27" s="9">
        <f>Pupils!B27</f>
        <v/>
      </c>
      <c r="C27" s="9">
        <f>Pupils!C27</f>
        <v/>
      </c>
      <c r="D27" s="10">
        <f>Pupils!E27</f>
        <v/>
      </c>
      <c r="E27" s="10">
        <f>SUMIFS(Payments!$D$5:$D$430,Payments!$B$5:$B$430,A27)</f>
        <v/>
      </c>
      <c r="F27" s="10">
        <f>MAX(D27-E27,0)</f>
        <v/>
      </c>
      <c r="G27" s="14">
        <f>IF(E27&gt;=D27,"Paid",IF(E27&gt;0,"Part paid","Not paid"))</f>
        <v/>
      </c>
      <c r="H27" s="11">
        <f>IF(D27=0,0,MIN(E27/D27,1))</f>
        <v/>
      </c>
    </row>
    <row r="28">
      <c r="A28" s="9">
        <f>Pupils!A28</f>
        <v/>
      </c>
      <c r="B28" s="9">
        <f>Pupils!B28</f>
        <v/>
      </c>
      <c r="C28" s="9">
        <f>Pupils!C28</f>
        <v/>
      </c>
      <c r="D28" s="10">
        <f>Pupils!E28</f>
        <v/>
      </c>
      <c r="E28" s="10">
        <f>SUMIFS(Payments!$D$5:$D$430,Payments!$B$5:$B$430,A28)</f>
        <v/>
      </c>
      <c r="F28" s="10">
        <f>MAX(D28-E28,0)</f>
        <v/>
      </c>
      <c r="G28" s="14">
        <f>IF(E28&gt;=D28,"Paid",IF(E28&gt;0,"Part paid","Not paid"))</f>
        <v/>
      </c>
      <c r="H28" s="11">
        <f>IF(D28=0,0,MIN(E28/D28,1))</f>
        <v/>
      </c>
    </row>
    <row r="29">
      <c r="A29" s="9">
        <f>Pupils!A29</f>
        <v/>
      </c>
      <c r="B29" s="9">
        <f>Pupils!B29</f>
        <v/>
      </c>
      <c r="C29" s="9">
        <f>Pupils!C29</f>
        <v/>
      </c>
      <c r="D29" s="10">
        <f>Pupils!E29</f>
        <v/>
      </c>
      <c r="E29" s="10">
        <f>SUMIFS(Payments!$D$5:$D$430,Payments!$B$5:$B$430,A29)</f>
        <v/>
      </c>
      <c r="F29" s="10">
        <f>MAX(D29-E29,0)</f>
        <v/>
      </c>
      <c r="G29" s="14">
        <f>IF(E29&gt;=D29,"Paid",IF(E29&gt;0,"Part paid","Not paid"))</f>
        <v/>
      </c>
      <c r="H29" s="11">
        <f>IF(D29=0,0,MIN(E29/D29,1))</f>
        <v/>
      </c>
    </row>
    <row r="30">
      <c r="A30" s="9">
        <f>Pupils!A30</f>
        <v/>
      </c>
      <c r="B30" s="9">
        <f>Pupils!B30</f>
        <v/>
      </c>
      <c r="C30" s="9">
        <f>Pupils!C30</f>
        <v/>
      </c>
      <c r="D30" s="10">
        <f>Pupils!E30</f>
        <v/>
      </c>
      <c r="E30" s="10">
        <f>SUMIFS(Payments!$D$5:$D$430,Payments!$B$5:$B$430,A30)</f>
        <v/>
      </c>
      <c r="F30" s="10">
        <f>MAX(D30-E30,0)</f>
        <v/>
      </c>
      <c r="G30" s="14">
        <f>IF(E30&gt;=D30,"Paid",IF(E30&gt;0,"Part paid","Not paid"))</f>
        <v/>
      </c>
      <c r="H30" s="11">
        <f>IF(D30=0,0,MIN(E30/D30,1))</f>
        <v/>
      </c>
    </row>
    <row r="31">
      <c r="A31" s="9">
        <f>Pupils!A31</f>
        <v/>
      </c>
      <c r="B31" s="9">
        <f>Pupils!B31</f>
        <v/>
      </c>
      <c r="C31" s="9">
        <f>Pupils!C31</f>
        <v/>
      </c>
      <c r="D31" s="10">
        <f>Pupils!E31</f>
        <v/>
      </c>
      <c r="E31" s="10">
        <f>SUMIFS(Payments!$D$5:$D$430,Payments!$B$5:$B$430,A31)</f>
        <v/>
      </c>
      <c r="F31" s="10">
        <f>MAX(D31-E31,0)</f>
        <v/>
      </c>
      <c r="G31" s="14">
        <f>IF(E31&gt;=D31,"Paid",IF(E31&gt;0,"Part paid","Not paid"))</f>
        <v/>
      </c>
      <c r="H31" s="11">
        <f>IF(D31=0,0,MIN(E31/D31,1))</f>
        <v/>
      </c>
    </row>
    <row r="32">
      <c r="A32" s="9">
        <f>Pupils!A32</f>
        <v/>
      </c>
      <c r="B32" s="9">
        <f>Pupils!B32</f>
        <v/>
      </c>
      <c r="C32" s="9">
        <f>Pupils!C32</f>
        <v/>
      </c>
      <c r="D32" s="10">
        <f>Pupils!E32</f>
        <v/>
      </c>
      <c r="E32" s="10">
        <f>SUMIFS(Payments!$D$5:$D$430,Payments!$B$5:$B$430,A32)</f>
        <v/>
      </c>
      <c r="F32" s="10">
        <f>MAX(D32-E32,0)</f>
        <v/>
      </c>
      <c r="G32" s="14">
        <f>IF(E32&gt;=D32,"Paid",IF(E32&gt;0,"Part paid","Not paid"))</f>
        <v/>
      </c>
      <c r="H32" s="11">
        <f>IF(D32=0,0,MIN(E32/D32,1))</f>
        <v/>
      </c>
    </row>
    <row r="33">
      <c r="A33" s="9">
        <f>Pupils!A33</f>
        <v/>
      </c>
      <c r="B33" s="9">
        <f>Pupils!B33</f>
        <v/>
      </c>
      <c r="C33" s="9">
        <f>Pupils!C33</f>
        <v/>
      </c>
      <c r="D33" s="10">
        <f>Pupils!E33</f>
        <v/>
      </c>
      <c r="E33" s="10">
        <f>SUMIFS(Payments!$D$5:$D$430,Payments!$B$5:$B$430,A33)</f>
        <v/>
      </c>
      <c r="F33" s="10">
        <f>MAX(D33-E33,0)</f>
        <v/>
      </c>
      <c r="G33" s="14">
        <f>IF(E33&gt;=D33,"Paid",IF(E33&gt;0,"Part paid","Not paid"))</f>
        <v/>
      </c>
      <c r="H33" s="11">
        <f>IF(D33=0,0,MIN(E33/D33,1))</f>
        <v/>
      </c>
    </row>
    <row r="34">
      <c r="A34" s="9">
        <f>Pupils!A34</f>
        <v/>
      </c>
      <c r="B34" s="9">
        <f>Pupils!B34</f>
        <v/>
      </c>
      <c r="C34" s="9">
        <f>Pupils!C34</f>
        <v/>
      </c>
      <c r="D34" s="10">
        <f>Pupils!E34</f>
        <v/>
      </c>
      <c r="E34" s="10">
        <f>SUMIFS(Payments!$D$5:$D$430,Payments!$B$5:$B$430,A34)</f>
        <v/>
      </c>
      <c r="F34" s="10">
        <f>MAX(D34-E34,0)</f>
        <v/>
      </c>
      <c r="G34" s="14">
        <f>IF(E34&gt;=D34,"Paid",IF(E34&gt;0,"Part paid","Not paid"))</f>
        <v/>
      </c>
      <c r="H34" s="11">
        <f>IF(D34=0,0,MIN(E34/D34,1))</f>
        <v/>
      </c>
    </row>
    <row r="35">
      <c r="A35" s="9">
        <f>Pupils!A35</f>
        <v/>
      </c>
      <c r="B35" s="9">
        <f>Pupils!B35</f>
        <v/>
      </c>
      <c r="C35" s="9">
        <f>Pupils!C35</f>
        <v/>
      </c>
      <c r="D35" s="10">
        <f>Pupils!E35</f>
        <v/>
      </c>
      <c r="E35" s="10">
        <f>SUMIFS(Payments!$D$5:$D$430,Payments!$B$5:$B$430,A35)</f>
        <v/>
      </c>
      <c r="F35" s="10">
        <f>MAX(D35-E35,0)</f>
        <v/>
      </c>
      <c r="G35" s="14">
        <f>IF(E35&gt;=D35,"Paid",IF(E35&gt;0,"Part paid","Not paid"))</f>
        <v/>
      </c>
      <c r="H35" s="11">
        <f>IF(D35=0,0,MIN(E35/D35,1))</f>
        <v/>
      </c>
    </row>
    <row r="36">
      <c r="A36" s="9">
        <f>Pupils!A36</f>
        <v/>
      </c>
      <c r="B36" s="9">
        <f>Pupils!B36</f>
        <v/>
      </c>
      <c r="C36" s="9">
        <f>Pupils!C36</f>
        <v/>
      </c>
      <c r="D36" s="10">
        <f>Pupils!E36</f>
        <v/>
      </c>
      <c r="E36" s="10">
        <f>SUMIFS(Payments!$D$5:$D$430,Payments!$B$5:$B$430,A36)</f>
        <v/>
      </c>
      <c r="F36" s="10">
        <f>MAX(D36-E36,0)</f>
        <v/>
      </c>
      <c r="G36" s="14">
        <f>IF(E36&gt;=D36,"Paid",IF(E36&gt;0,"Part paid","Not paid"))</f>
        <v/>
      </c>
      <c r="H36" s="11">
        <f>IF(D36=0,0,MIN(E36/D36,1))</f>
        <v/>
      </c>
    </row>
    <row r="37">
      <c r="A37" s="9">
        <f>Pupils!A37</f>
        <v/>
      </c>
      <c r="B37" s="9">
        <f>Pupils!B37</f>
        <v/>
      </c>
      <c r="C37" s="9">
        <f>Pupils!C37</f>
        <v/>
      </c>
      <c r="D37" s="10">
        <f>Pupils!E37</f>
        <v/>
      </c>
      <c r="E37" s="10">
        <f>SUMIFS(Payments!$D$5:$D$430,Payments!$B$5:$B$430,A37)</f>
        <v/>
      </c>
      <c r="F37" s="10">
        <f>MAX(D37-E37,0)</f>
        <v/>
      </c>
      <c r="G37" s="14">
        <f>IF(E37&gt;=D37,"Paid",IF(E37&gt;0,"Part paid","Not paid"))</f>
        <v/>
      </c>
      <c r="H37" s="11">
        <f>IF(D37=0,0,MIN(E37/D37,1))</f>
        <v/>
      </c>
    </row>
    <row r="38">
      <c r="A38" s="9">
        <f>Pupils!A38</f>
        <v/>
      </c>
      <c r="B38" s="9">
        <f>Pupils!B38</f>
        <v/>
      </c>
      <c r="C38" s="9">
        <f>Pupils!C38</f>
        <v/>
      </c>
      <c r="D38" s="10">
        <f>Pupils!E38</f>
        <v/>
      </c>
      <c r="E38" s="10">
        <f>SUMIFS(Payments!$D$5:$D$430,Payments!$B$5:$B$430,A38)</f>
        <v/>
      </c>
      <c r="F38" s="10">
        <f>MAX(D38-E38,0)</f>
        <v/>
      </c>
      <c r="G38" s="14">
        <f>IF(E38&gt;=D38,"Paid",IF(E38&gt;0,"Part paid","Not paid"))</f>
        <v/>
      </c>
      <c r="H38" s="11">
        <f>IF(D38=0,0,MIN(E38/D38,1))</f>
        <v/>
      </c>
    </row>
    <row r="39">
      <c r="A39" s="9">
        <f>Pupils!A39</f>
        <v/>
      </c>
      <c r="B39" s="9">
        <f>Pupils!B39</f>
        <v/>
      </c>
      <c r="C39" s="9">
        <f>Pupils!C39</f>
        <v/>
      </c>
      <c r="D39" s="10">
        <f>Pupils!E39</f>
        <v/>
      </c>
      <c r="E39" s="10">
        <f>SUMIFS(Payments!$D$5:$D$430,Payments!$B$5:$B$430,A39)</f>
        <v/>
      </c>
      <c r="F39" s="10">
        <f>MAX(D39-E39,0)</f>
        <v/>
      </c>
      <c r="G39" s="14">
        <f>IF(E39&gt;=D39,"Paid",IF(E39&gt;0,"Part paid","Not paid"))</f>
        <v/>
      </c>
      <c r="H39" s="11">
        <f>IF(D39=0,0,MIN(E39/D39,1))</f>
        <v/>
      </c>
    </row>
    <row r="40">
      <c r="A40" s="9">
        <f>Pupils!A40</f>
        <v/>
      </c>
      <c r="B40" s="9">
        <f>Pupils!B40</f>
        <v/>
      </c>
      <c r="C40" s="9">
        <f>Pupils!C40</f>
        <v/>
      </c>
      <c r="D40" s="10">
        <f>Pupils!E40</f>
        <v/>
      </c>
      <c r="E40" s="10">
        <f>SUMIFS(Payments!$D$5:$D$430,Payments!$B$5:$B$430,A40)</f>
        <v/>
      </c>
      <c r="F40" s="10">
        <f>MAX(D40-E40,0)</f>
        <v/>
      </c>
      <c r="G40" s="14">
        <f>IF(E40&gt;=D40,"Paid",IF(E40&gt;0,"Part paid","Not paid"))</f>
        <v/>
      </c>
      <c r="H40" s="11">
        <f>IF(D40=0,0,MIN(E40/D40,1))</f>
        <v/>
      </c>
    </row>
    <row r="41">
      <c r="A41" s="9">
        <f>Pupils!A41</f>
        <v/>
      </c>
      <c r="B41" s="9">
        <f>Pupils!B41</f>
        <v/>
      </c>
      <c r="C41" s="9">
        <f>Pupils!C41</f>
        <v/>
      </c>
      <c r="D41" s="10">
        <f>Pupils!E41</f>
        <v/>
      </c>
      <c r="E41" s="10">
        <f>SUMIFS(Payments!$D$5:$D$430,Payments!$B$5:$B$430,A41)</f>
        <v/>
      </c>
      <c r="F41" s="10">
        <f>MAX(D41-E41,0)</f>
        <v/>
      </c>
      <c r="G41" s="14">
        <f>IF(E41&gt;=D41,"Paid",IF(E41&gt;0,"Part paid","Not paid"))</f>
        <v/>
      </c>
      <c r="H41" s="11">
        <f>IF(D41=0,0,MIN(E41/D41,1))</f>
        <v/>
      </c>
    </row>
    <row r="42">
      <c r="A42" s="9">
        <f>Pupils!A42</f>
        <v/>
      </c>
      <c r="B42" s="9">
        <f>Pupils!B42</f>
        <v/>
      </c>
      <c r="C42" s="9">
        <f>Pupils!C42</f>
        <v/>
      </c>
      <c r="D42" s="10">
        <f>Pupils!E42</f>
        <v/>
      </c>
      <c r="E42" s="10">
        <f>SUMIFS(Payments!$D$5:$D$430,Payments!$B$5:$B$430,A42)</f>
        <v/>
      </c>
      <c r="F42" s="10">
        <f>MAX(D42-E42,0)</f>
        <v/>
      </c>
      <c r="G42" s="14">
        <f>IF(E42&gt;=D42,"Paid",IF(E42&gt;0,"Part paid","Not paid"))</f>
        <v/>
      </c>
      <c r="H42" s="11">
        <f>IF(D42=0,0,MIN(E42/D42,1))</f>
        <v/>
      </c>
    </row>
    <row r="43">
      <c r="A43" s="9">
        <f>Pupils!A43</f>
        <v/>
      </c>
      <c r="B43" s="9">
        <f>Pupils!B43</f>
        <v/>
      </c>
      <c r="C43" s="9">
        <f>Pupils!C43</f>
        <v/>
      </c>
      <c r="D43" s="10">
        <f>Pupils!E43</f>
        <v/>
      </c>
      <c r="E43" s="10">
        <f>SUMIFS(Payments!$D$5:$D$430,Payments!$B$5:$B$430,A43)</f>
        <v/>
      </c>
      <c r="F43" s="10">
        <f>MAX(D43-E43,0)</f>
        <v/>
      </c>
      <c r="G43" s="14">
        <f>IF(E43&gt;=D43,"Paid",IF(E43&gt;0,"Part paid","Not paid"))</f>
        <v/>
      </c>
      <c r="H43" s="11">
        <f>IF(D43=0,0,MIN(E43/D43,1))</f>
        <v/>
      </c>
    </row>
    <row r="44">
      <c r="A44" s="9">
        <f>Pupils!A44</f>
        <v/>
      </c>
      <c r="B44" s="9">
        <f>Pupils!B44</f>
        <v/>
      </c>
      <c r="C44" s="9">
        <f>Pupils!C44</f>
        <v/>
      </c>
      <c r="D44" s="10">
        <f>Pupils!E44</f>
        <v/>
      </c>
      <c r="E44" s="10">
        <f>SUMIFS(Payments!$D$5:$D$430,Payments!$B$5:$B$430,A44)</f>
        <v/>
      </c>
      <c r="F44" s="10">
        <f>MAX(D44-E44,0)</f>
        <v/>
      </c>
      <c r="G44" s="14">
        <f>IF(E44&gt;=D44,"Paid",IF(E44&gt;0,"Part paid","Not paid"))</f>
        <v/>
      </c>
      <c r="H44" s="11">
        <f>IF(D44=0,0,MIN(E44/D44,1))</f>
        <v/>
      </c>
    </row>
    <row r="45">
      <c r="A45" s="9">
        <f>Pupils!A45</f>
        <v/>
      </c>
      <c r="B45" s="9">
        <f>Pupils!B45</f>
        <v/>
      </c>
      <c r="C45" s="9">
        <f>Pupils!C45</f>
        <v/>
      </c>
      <c r="D45" s="10">
        <f>Pupils!E45</f>
        <v/>
      </c>
      <c r="E45" s="10">
        <f>SUMIFS(Payments!$D$5:$D$430,Payments!$B$5:$B$430,A45)</f>
        <v/>
      </c>
      <c r="F45" s="10">
        <f>MAX(D45-E45,0)</f>
        <v/>
      </c>
      <c r="G45" s="14">
        <f>IF(E45&gt;=D45,"Paid",IF(E45&gt;0,"Part paid","Not paid"))</f>
        <v/>
      </c>
      <c r="H45" s="11">
        <f>IF(D45=0,0,MIN(E45/D45,1))</f>
        <v/>
      </c>
    </row>
    <row r="46">
      <c r="A46" s="9">
        <f>Pupils!A46</f>
        <v/>
      </c>
      <c r="B46" s="9">
        <f>Pupils!B46</f>
        <v/>
      </c>
      <c r="C46" s="9">
        <f>Pupils!C46</f>
        <v/>
      </c>
      <c r="D46" s="10">
        <f>Pupils!E46</f>
        <v/>
      </c>
      <c r="E46" s="10">
        <f>SUMIFS(Payments!$D$5:$D$430,Payments!$B$5:$B$430,A46)</f>
        <v/>
      </c>
      <c r="F46" s="10">
        <f>MAX(D46-E46,0)</f>
        <v/>
      </c>
      <c r="G46" s="14">
        <f>IF(E46&gt;=D46,"Paid",IF(E46&gt;0,"Part paid","Not paid"))</f>
        <v/>
      </c>
      <c r="H46" s="11">
        <f>IF(D46=0,0,MIN(E46/D46,1))</f>
        <v/>
      </c>
    </row>
    <row r="47">
      <c r="A47" s="9">
        <f>Pupils!A47</f>
        <v/>
      </c>
      <c r="B47" s="9">
        <f>Pupils!B47</f>
        <v/>
      </c>
      <c r="C47" s="9">
        <f>Pupils!C47</f>
        <v/>
      </c>
      <c r="D47" s="10">
        <f>Pupils!E47</f>
        <v/>
      </c>
      <c r="E47" s="10">
        <f>SUMIFS(Payments!$D$5:$D$430,Payments!$B$5:$B$430,A47)</f>
        <v/>
      </c>
      <c r="F47" s="10">
        <f>MAX(D47-E47,0)</f>
        <v/>
      </c>
      <c r="G47" s="14">
        <f>IF(E47&gt;=D47,"Paid",IF(E47&gt;0,"Part paid","Not paid"))</f>
        <v/>
      </c>
      <c r="H47" s="11">
        <f>IF(D47=0,0,MIN(E47/D47,1))</f>
        <v/>
      </c>
    </row>
    <row r="48">
      <c r="A48" s="9">
        <f>Pupils!A48</f>
        <v/>
      </c>
      <c r="B48" s="9">
        <f>Pupils!B48</f>
        <v/>
      </c>
      <c r="C48" s="9">
        <f>Pupils!C48</f>
        <v/>
      </c>
      <c r="D48" s="10">
        <f>Pupils!E48</f>
        <v/>
      </c>
      <c r="E48" s="10">
        <f>SUMIFS(Payments!$D$5:$D$430,Payments!$B$5:$B$430,A48)</f>
        <v/>
      </c>
      <c r="F48" s="10">
        <f>MAX(D48-E48,0)</f>
        <v/>
      </c>
      <c r="G48" s="14">
        <f>IF(E48&gt;=D48,"Paid",IF(E48&gt;0,"Part paid","Not paid"))</f>
        <v/>
      </c>
      <c r="H48" s="11">
        <f>IF(D48=0,0,MIN(E48/D48,1))</f>
        <v/>
      </c>
    </row>
    <row r="49">
      <c r="A49" s="9">
        <f>Pupils!A49</f>
        <v/>
      </c>
      <c r="B49" s="9">
        <f>Pupils!B49</f>
        <v/>
      </c>
      <c r="C49" s="9">
        <f>Pupils!C49</f>
        <v/>
      </c>
      <c r="D49" s="10">
        <f>Pupils!E49</f>
        <v/>
      </c>
      <c r="E49" s="10">
        <f>SUMIFS(Payments!$D$5:$D$430,Payments!$B$5:$B$430,A49)</f>
        <v/>
      </c>
      <c r="F49" s="10">
        <f>MAX(D49-E49,0)</f>
        <v/>
      </c>
      <c r="G49" s="14">
        <f>IF(E49&gt;=D49,"Paid",IF(E49&gt;0,"Part paid","Not paid"))</f>
        <v/>
      </c>
      <c r="H49" s="11">
        <f>IF(D49=0,0,MIN(E49/D49,1))</f>
        <v/>
      </c>
    </row>
    <row r="50">
      <c r="A50" s="9">
        <f>Pupils!A50</f>
        <v/>
      </c>
      <c r="B50" s="9">
        <f>Pupils!B50</f>
        <v/>
      </c>
      <c r="C50" s="9">
        <f>Pupils!C50</f>
        <v/>
      </c>
      <c r="D50" s="10">
        <f>Pupils!E50</f>
        <v/>
      </c>
      <c r="E50" s="10">
        <f>SUMIFS(Payments!$D$5:$D$430,Payments!$B$5:$B$430,A50)</f>
        <v/>
      </c>
      <c r="F50" s="10">
        <f>MAX(D50-E50,0)</f>
        <v/>
      </c>
      <c r="G50" s="14">
        <f>IF(E50&gt;=D50,"Paid",IF(E50&gt;0,"Part paid","Not paid"))</f>
        <v/>
      </c>
      <c r="H50" s="11">
        <f>IF(D50=0,0,MIN(E50/D50,1))</f>
        <v/>
      </c>
    </row>
    <row r="51">
      <c r="A51" s="9">
        <f>Pupils!A51</f>
        <v/>
      </c>
      <c r="B51" s="9">
        <f>Pupils!B51</f>
        <v/>
      </c>
      <c r="C51" s="9">
        <f>Pupils!C51</f>
        <v/>
      </c>
      <c r="D51" s="10">
        <f>Pupils!E51</f>
        <v/>
      </c>
      <c r="E51" s="10">
        <f>SUMIFS(Payments!$D$5:$D$430,Payments!$B$5:$B$430,A51)</f>
        <v/>
      </c>
      <c r="F51" s="10">
        <f>MAX(D51-E51,0)</f>
        <v/>
      </c>
      <c r="G51" s="14">
        <f>IF(E51&gt;=D51,"Paid",IF(E51&gt;0,"Part paid","Not paid"))</f>
        <v/>
      </c>
      <c r="H51" s="11">
        <f>IF(D51=0,0,MIN(E51/D51,1))</f>
        <v/>
      </c>
    </row>
    <row r="52">
      <c r="A52" s="9">
        <f>Pupils!A52</f>
        <v/>
      </c>
      <c r="B52" s="9">
        <f>Pupils!B52</f>
        <v/>
      </c>
      <c r="C52" s="9">
        <f>Pupils!C52</f>
        <v/>
      </c>
      <c r="D52" s="10">
        <f>Pupils!E52</f>
        <v/>
      </c>
      <c r="E52" s="10">
        <f>SUMIFS(Payments!$D$5:$D$430,Payments!$B$5:$B$430,A52)</f>
        <v/>
      </c>
      <c r="F52" s="10">
        <f>MAX(D52-E52,0)</f>
        <v/>
      </c>
      <c r="G52" s="14">
        <f>IF(E52&gt;=D52,"Paid",IF(E52&gt;0,"Part paid","Not paid"))</f>
        <v/>
      </c>
      <c r="H52" s="11">
        <f>IF(D52=0,0,MIN(E52/D52,1))</f>
        <v/>
      </c>
    </row>
    <row r="53">
      <c r="A53" s="9">
        <f>Pupils!A53</f>
        <v/>
      </c>
      <c r="B53" s="9">
        <f>Pupils!B53</f>
        <v/>
      </c>
      <c r="C53" s="9">
        <f>Pupils!C53</f>
        <v/>
      </c>
      <c r="D53" s="10">
        <f>Pupils!E53</f>
        <v/>
      </c>
      <c r="E53" s="10">
        <f>SUMIFS(Payments!$D$5:$D$430,Payments!$B$5:$B$430,A53)</f>
        <v/>
      </c>
      <c r="F53" s="10">
        <f>MAX(D53-E53,0)</f>
        <v/>
      </c>
      <c r="G53" s="14">
        <f>IF(E53&gt;=D53,"Paid",IF(E53&gt;0,"Part paid","Not paid"))</f>
        <v/>
      </c>
      <c r="H53" s="11">
        <f>IF(D53=0,0,MIN(E53/D53,1))</f>
        <v/>
      </c>
    </row>
    <row r="54">
      <c r="A54" s="9">
        <f>Pupils!A54</f>
        <v/>
      </c>
      <c r="B54" s="9">
        <f>Pupils!B54</f>
        <v/>
      </c>
      <c r="C54" s="9">
        <f>Pupils!C54</f>
        <v/>
      </c>
      <c r="D54" s="10">
        <f>Pupils!E54</f>
        <v/>
      </c>
      <c r="E54" s="10">
        <f>SUMIFS(Payments!$D$5:$D$430,Payments!$B$5:$B$430,A54)</f>
        <v/>
      </c>
      <c r="F54" s="10">
        <f>MAX(D54-E54,0)</f>
        <v/>
      </c>
      <c r="G54" s="14">
        <f>IF(E54&gt;=D54,"Paid",IF(E54&gt;0,"Part paid","Not paid"))</f>
        <v/>
      </c>
      <c r="H54" s="11">
        <f>IF(D54=0,0,MIN(E54/D54,1))</f>
        <v/>
      </c>
    </row>
    <row r="55">
      <c r="A55" s="9">
        <f>Pupils!A55</f>
        <v/>
      </c>
      <c r="B55" s="9">
        <f>Pupils!B55</f>
        <v/>
      </c>
      <c r="C55" s="9">
        <f>Pupils!C55</f>
        <v/>
      </c>
      <c r="D55" s="10">
        <f>Pupils!E55</f>
        <v/>
      </c>
      <c r="E55" s="10">
        <f>SUMIFS(Payments!$D$5:$D$430,Payments!$B$5:$B$430,A55)</f>
        <v/>
      </c>
      <c r="F55" s="10">
        <f>MAX(D55-E55,0)</f>
        <v/>
      </c>
      <c r="G55" s="14">
        <f>IF(E55&gt;=D55,"Paid",IF(E55&gt;0,"Part paid","Not paid"))</f>
        <v/>
      </c>
      <c r="H55" s="11">
        <f>IF(D55=0,0,MIN(E55/D55,1))</f>
        <v/>
      </c>
    </row>
    <row r="56">
      <c r="A56" s="9">
        <f>Pupils!A56</f>
        <v/>
      </c>
      <c r="B56" s="9">
        <f>Pupils!B56</f>
        <v/>
      </c>
      <c r="C56" s="9">
        <f>Pupils!C56</f>
        <v/>
      </c>
      <c r="D56" s="10">
        <f>Pupils!E56</f>
        <v/>
      </c>
      <c r="E56" s="10">
        <f>SUMIFS(Payments!$D$5:$D$430,Payments!$B$5:$B$430,A56)</f>
        <v/>
      </c>
      <c r="F56" s="10">
        <f>MAX(D56-E56,0)</f>
        <v/>
      </c>
      <c r="G56" s="14">
        <f>IF(E56&gt;=D56,"Paid",IF(E56&gt;0,"Part paid","Not paid"))</f>
        <v/>
      </c>
      <c r="H56" s="11">
        <f>IF(D56=0,0,MIN(E56/D56,1))</f>
        <v/>
      </c>
    </row>
    <row r="57">
      <c r="A57" s="9">
        <f>Pupils!A57</f>
        <v/>
      </c>
      <c r="B57" s="9">
        <f>Pupils!B57</f>
        <v/>
      </c>
      <c r="C57" s="9">
        <f>Pupils!C57</f>
        <v/>
      </c>
      <c r="D57" s="10">
        <f>Pupils!E57</f>
        <v/>
      </c>
      <c r="E57" s="10">
        <f>SUMIFS(Payments!$D$5:$D$430,Payments!$B$5:$B$430,A57)</f>
        <v/>
      </c>
      <c r="F57" s="10">
        <f>MAX(D57-E57,0)</f>
        <v/>
      </c>
      <c r="G57" s="14">
        <f>IF(E57&gt;=D57,"Paid",IF(E57&gt;0,"Part paid","Not paid"))</f>
        <v/>
      </c>
      <c r="H57" s="11">
        <f>IF(D57=0,0,MIN(E57/D57,1))</f>
        <v/>
      </c>
    </row>
    <row r="58">
      <c r="A58" s="9">
        <f>Pupils!A58</f>
        <v/>
      </c>
      <c r="B58" s="9">
        <f>Pupils!B58</f>
        <v/>
      </c>
      <c r="C58" s="9">
        <f>Pupils!C58</f>
        <v/>
      </c>
      <c r="D58" s="10">
        <f>Pupils!E58</f>
        <v/>
      </c>
      <c r="E58" s="10">
        <f>SUMIFS(Payments!$D$5:$D$430,Payments!$B$5:$B$430,A58)</f>
        <v/>
      </c>
      <c r="F58" s="10">
        <f>MAX(D58-E58,0)</f>
        <v/>
      </c>
      <c r="G58" s="14">
        <f>IF(E58&gt;=D58,"Paid",IF(E58&gt;0,"Part paid","Not paid"))</f>
        <v/>
      </c>
      <c r="H58" s="11">
        <f>IF(D58=0,0,MIN(E58/D58,1))</f>
        <v/>
      </c>
    </row>
    <row r="59">
      <c r="A59" s="9">
        <f>Pupils!A59</f>
        <v/>
      </c>
      <c r="B59" s="9">
        <f>Pupils!B59</f>
        <v/>
      </c>
      <c r="C59" s="9">
        <f>Pupils!C59</f>
        <v/>
      </c>
      <c r="D59" s="10">
        <f>Pupils!E59</f>
        <v/>
      </c>
      <c r="E59" s="10">
        <f>SUMIFS(Payments!$D$5:$D$430,Payments!$B$5:$B$430,A59)</f>
        <v/>
      </c>
      <c r="F59" s="10">
        <f>MAX(D59-E59,0)</f>
        <v/>
      </c>
      <c r="G59" s="14">
        <f>IF(E59&gt;=D59,"Paid",IF(E59&gt;0,"Part paid","Not paid"))</f>
        <v/>
      </c>
      <c r="H59" s="11">
        <f>IF(D59=0,0,MIN(E59/D59,1))</f>
        <v/>
      </c>
    </row>
    <row r="60">
      <c r="A60" s="9">
        <f>Pupils!A60</f>
        <v/>
      </c>
      <c r="B60" s="9">
        <f>Pupils!B60</f>
        <v/>
      </c>
      <c r="C60" s="9">
        <f>Pupils!C60</f>
        <v/>
      </c>
      <c r="D60" s="10">
        <f>Pupils!E60</f>
        <v/>
      </c>
      <c r="E60" s="10">
        <f>SUMIFS(Payments!$D$5:$D$430,Payments!$B$5:$B$430,A60)</f>
        <v/>
      </c>
      <c r="F60" s="10">
        <f>MAX(D60-E60,0)</f>
        <v/>
      </c>
      <c r="G60" s="14">
        <f>IF(E60&gt;=D60,"Paid",IF(E60&gt;0,"Part paid","Not paid"))</f>
        <v/>
      </c>
      <c r="H60" s="11">
        <f>IF(D60=0,0,MIN(E60/D60,1))</f>
        <v/>
      </c>
    </row>
    <row r="61">
      <c r="A61" s="9">
        <f>Pupils!A61</f>
        <v/>
      </c>
      <c r="B61" s="9">
        <f>Pupils!B61</f>
        <v/>
      </c>
      <c r="C61" s="9">
        <f>Pupils!C61</f>
        <v/>
      </c>
      <c r="D61" s="10">
        <f>Pupils!E61</f>
        <v/>
      </c>
      <c r="E61" s="10">
        <f>SUMIFS(Payments!$D$5:$D$430,Payments!$B$5:$B$430,A61)</f>
        <v/>
      </c>
      <c r="F61" s="10">
        <f>MAX(D61-E61,0)</f>
        <v/>
      </c>
      <c r="G61" s="14">
        <f>IF(E61&gt;=D61,"Paid",IF(E61&gt;0,"Part paid","Not paid"))</f>
        <v/>
      </c>
      <c r="H61" s="11">
        <f>IF(D61=0,0,MIN(E61/D61,1))</f>
        <v/>
      </c>
    </row>
    <row r="62">
      <c r="A62" s="9">
        <f>Pupils!A62</f>
        <v/>
      </c>
      <c r="B62" s="9">
        <f>Pupils!B62</f>
        <v/>
      </c>
      <c r="C62" s="9">
        <f>Pupils!C62</f>
        <v/>
      </c>
      <c r="D62" s="10">
        <f>Pupils!E62</f>
        <v/>
      </c>
      <c r="E62" s="10">
        <f>SUMIFS(Payments!$D$5:$D$430,Payments!$B$5:$B$430,A62)</f>
        <v/>
      </c>
      <c r="F62" s="10">
        <f>MAX(D62-E62,0)</f>
        <v/>
      </c>
      <c r="G62" s="14">
        <f>IF(E62&gt;=D62,"Paid",IF(E62&gt;0,"Part paid","Not paid"))</f>
        <v/>
      </c>
      <c r="H62" s="11">
        <f>IF(D62=0,0,MIN(E62/D62,1))</f>
        <v/>
      </c>
    </row>
    <row r="63">
      <c r="A63" s="9">
        <f>Pupils!A63</f>
        <v/>
      </c>
      <c r="B63" s="9">
        <f>Pupils!B63</f>
        <v/>
      </c>
      <c r="C63" s="9">
        <f>Pupils!C63</f>
        <v/>
      </c>
      <c r="D63" s="10">
        <f>Pupils!E63</f>
        <v/>
      </c>
      <c r="E63" s="10">
        <f>SUMIFS(Payments!$D$5:$D$430,Payments!$B$5:$B$430,A63)</f>
        <v/>
      </c>
      <c r="F63" s="10">
        <f>MAX(D63-E63,0)</f>
        <v/>
      </c>
      <c r="G63" s="14">
        <f>IF(E63&gt;=D63,"Paid",IF(E63&gt;0,"Part paid","Not paid"))</f>
        <v/>
      </c>
      <c r="H63" s="11">
        <f>IF(D63=0,0,MIN(E63/D63,1))</f>
        <v/>
      </c>
    </row>
    <row r="64">
      <c r="A64" s="9">
        <f>Pupils!A64</f>
        <v/>
      </c>
      <c r="B64" s="9">
        <f>Pupils!B64</f>
        <v/>
      </c>
      <c r="C64" s="9">
        <f>Pupils!C64</f>
        <v/>
      </c>
      <c r="D64" s="10">
        <f>Pupils!E64</f>
        <v/>
      </c>
      <c r="E64" s="10">
        <f>SUMIFS(Payments!$D$5:$D$430,Payments!$B$5:$B$430,A64)</f>
        <v/>
      </c>
      <c r="F64" s="10">
        <f>MAX(D64-E64,0)</f>
        <v/>
      </c>
      <c r="G64" s="14">
        <f>IF(E64&gt;=D64,"Paid",IF(E64&gt;0,"Part paid","Not paid"))</f>
        <v/>
      </c>
      <c r="H64" s="11">
        <f>IF(D64=0,0,MIN(E64/D64,1))</f>
        <v/>
      </c>
    </row>
    <row r="65">
      <c r="A65" s="9">
        <f>Pupils!A65</f>
        <v/>
      </c>
      <c r="B65" s="9">
        <f>Pupils!B65</f>
        <v/>
      </c>
      <c r="C65" s="9">
        <f>Pupils!C65</f>
        <v/>
      </c>
      <c r="D65" s="10">
        <f>Pupils!E65</f>
        <v/>
      </c>
      <c r="E65" s="10">
        <f>SUMIFS(Payments!$D$5:$D$430,Payments!$B$5:$B$430,A65)</f>
        <v/>
      </c>
      <c r="F65" s="10">
        <f>MAX(D65-E65,0)</f>
        <v/>
      </c>
      <c r="G65" s="14">
        <f>IF(E65&gt;=D65,"Paid",IF(E65&gt;0,"Part paid","Not paid"))</f>
        <v/>
      </c>
      <c r="H65" s="11">
        <f>IF(D65=0,0,MIN(E65/D65,1))</f>
        <v/>
      </c>
    </row>
    <row r="66">
      <c r="A66" s="9">
        <f>Pupils!A66</f>
        <v/>
      </c>
      <c r="B66" s="9">
        <f>Pupils!B66</f>
        <v/>
      </c>
      <c r="C66" s="9">
        <f>Pupils!C66</f>
        <v/>
      </c>
      <c r="D66" s="10">
        <f>Pupils!E66</f>
        <v/>
      </c>
      <c r="E66" s="10">
        <f>SUMIFS(Payments!$D$5:$D$430,Payments!$B$5:$B$430,A66)</f>
        <v/>
      </c>
      <c r="F66" s="10">
        <f>MAX(D66-E66,0)</f>
        <v/>
      </c>
      <c r="G66" s="14">
        <f>IF(E66&gt;=D66,"Paid",IF(E66&gt;0,"Part paid","Not paid"))</f>
        <v/>
      </c>
      <c r="H66" s="11">
        <f>IF(D66=0,0,MIN(E66/D66,1))</f>
        <v/>
      </c>
    </row>
    <row r="67">
      <c r="A67" s="9">
        <f>Pupils!A67</f>
        <v/>
      </c>
      <c r="B67" s="9">
        <f>Pupils!B67</f>
        <v/>
      </c>
      <c r="C67" s="9">
        <f>Pupils!C67</f>
        <v/>
      </c>
      <c r="D67" s="10">
        <f>Pupils!E67</f>
        <v/>
      </c>
      <c r="E67" s="10">
        <f>SUMIFS(Payments!$D$5:$D$430,Payments!$B$5:$B$430,A67)</f>
        <v/>
      </c>
      <c r="F67" s="10">
        <f>MAX(D67-E67,0)</f>
        <v/>
      </c>
      <c r="G67" s="14">
        <f>IF(E67&gt;=D67,"Paid",IF(E67&gt;0,"Part paid","Not paid"))</f>
        <v/>
      </c>
      <c r="H67" s="11">
        <f>IF(D67=0,0,MIN(E67/D67,1))</f>
        <v/>
      </c>
    </row>
    <row r="68">
      <c r="A68" s="9">
        <f>Pupils!A68</f>
        <v/>
      </c>
      <c r="B68" s="9">
        <f>Pupils!B68</f>
        <v/>
      </c>
      <c r="C68" s="9">
        <f>Pupils!C68</f>
        <v/>
      </c>
      <c r="D68" s="10">
        <f>Pupils!E68</f>
        <v/>
      </c>
      <c r="E68" s="10">
        <f>SUMIFS(Payments!$D$5:$D$430,Payments!$B$5:$B$430,A68)</f>
        <v/>
      </c>
      <c r="F68" s="10">
        <f>MAX(D68-E68,0)</f>
        <v/>
      </c>
      <c r="G68" s="14">
        <f>IF(E68&gt;=D68,"Paid",IF(E68&gt;0,"Part paid","Not paid"))</f>
        <v/>
      </c>
      <c r="H68" s="11">
        <f>IF(D68=0,0,MIN(E68/D68,1))</f>
        <v/>
      </c>
    </row>
    <row r="69">
      <c r="A69" s="9">
        <f>Pupils!A69</f>
        <v/>
      </c>
      <c r="B69" s="9">
        <f>Pupils!B69</f>
        <v/>
      </c>
      <c r="C69" s="9">
        <f>Pupils!C69</f>
        <v/>
      </c>
      <c r="D69" s="10">
        <f>Pupils!E69</f>
        <v/>
      </c>
      <c r="E69" s="10">
        <f>SUMIFS(Payments!$D$5:$D$430,Payments!$B$5:$B$430,A69)</f>
        <v/>
      </c>
      <c r="F69" s="10">
        <f>MAX(D69-E69,0)</f>
        <v/>
      </c>
      <c r="G69" s="14">
        <f>IF(E69&gt;=D69,"Paid",IF(E69&gt;0,"Part paid","Not paid"))</f>
        <v/>
      </c>
      <c r="H69" s="11">
        <f>IF(D69=0,0,MIN(E69/D69,1))</f>
        <v/>
      </c>
    </row>
    <row r="70">
      <c r="A70" s="9">
        <f>Pupils!A70</f>
        <v/>
      </c>
      <c r="B70" s="9">
        <f>Pupils!B70</f>
        <v/>
      </c>
      <c r="C70" s="9">
        <f>Pupils!C70</f>
        <v/>
      </c>
      <c r="D70" s="10">
        <f>Pupils!E70</f>
        <v/>
      </c>
      <c r="E70" s="10">
        <f>SUMIFS(Payments!$D$5:$D$430,Payments!$B$5:$B$430,A70)</f>
        <v/>
      </c>
      <c r="F70" s="10">
        <f>MAX(D70-E70,0)</f>
        <v/>
      </c>
      <c r="G70" s="14">
        <f>IF(E70&gt;=D70,"Paid",IF(E70&gt;0,"Part paid","Not paid"))</f>
        <v/>
      </c>
      <c r="H70" s="11">
        <f>IF(D70=0,0,MIN(E70/D70,1))</f>
        <v/>
      </c>
    </row>
    <row r="71">
      <c r="A71" s="9">
        <f>Pupils!A71</f>
        <v/>
      </c>
      <c r="B71" s="9">
        <f>Pupils!B71</f>
        <v/>
      </c>
      <c r="C71" s="9">
        <f>Pupils!C71</f>
        <v/>
      </c>
      <c r="D71" s="10">
        <f>Pupils!E71</f>
        <v/>
      </c>
      <c r="E71" s="10">
        <f>SUMIFS(Payments!$D$5:$D$430,Payments!$B$5:$B$430,A71)</f>
        <v/>
      </c>
      <c r="F71" s="10">
        <f>MAX(D71-E71,0)</f>
        <v/>
      </c>
      <c r="G71" s="14">
        <f>IF(E71&gt;=D71,"Paid",IF(E71&gt;0,"Part paid","Not paid"))</f>
        <v/>
      </c>
      <c r="H71" s="11">
        <f>IF(D71=0,0,MIN(E71/D71,1))</f>
        <v/>
      </c>
    </row>
    <row r="72">
      <c r="A72" s="9">
        <f>Pupils!A72</f>
        <v/>
      </c>
      <c r="B72" s="9">
        <f>Pupils!B72</f>
        <v/>
      </c>
      <c r="C72" s="9">
        <f>Pupils!C72</f>
        <v/>
      </c>
      <c r="D72" s="10">
        <f>Pupils!E72</f>
        <v/>
      </c>
      <c r="E72" s="10">
        <f>SUMIFS(Payments!$D$5:$D$430,Payments!$B$5:$B$430,A72)</f>
        <v/>
      </c>
      <c r="F72" s="10">
        <f>MAX(D72-E72,0)</f>
        <v/>
      </c>
      <c r="G72" s="14">
        <f>IF(E72&gt;=D72,"Paid",IF(E72&gt;0,"Part paid","Not paid"))</f>
        <v/>
      </c>
      <c r="H72" s="11">
        <f>IF(D72=0,0,MIN(E72/D72,1))</f>
        <v/>
      </c>
    </row>
    <row r="73">
      <c r="A73" s="9">
        <f>Pupils!A73</f>
        <v/>
      </c>
      <c r="B73" s="9">
        <f>Pupils!B73</f>
        <v/>
      </c>
      <c r="C73" s="9">
        <f>Pupils!C73</f>
        <v/>
      </c>
      <c r="D73" s="10">
        <f>Pupils!E73</f>
        <v/>
      </c>
      <c r="E73" s="10">
        <f>SUMIFS(Payments!$D$5:$D$430,Payments!$B$5:$B$430,A73)</f>
        <v/>
      </c>
      <c r="F73" s="10">
        <f>MAX(D73-E73,0)</f>
        <v/>
      </c>
      <c r="G73" s="14">
        <f>IF(E73&gt;=D73,"Paid",IF(E73&gt;0,"Part paid","Not paid"))</f>
        <v/>
      </c>
      <c r="H73" s="11">
        <f>IF(D73=0,0,MIN(E73/D73,1))</f>
        <v/>
      </c>
    </row>
    <row r="74">
      <c r="A74" s="9">
        <f>Pupils!A74</f>
        <v/>
      </c>
      <c r="B74" s="9">
        <f>Pupils!B74</f>
        <v/>
      </c>
      <c r="C74" s="9">
        <f>Pupils!C74</f>
        <v/>
      </c>
      <c r="D74" s="10">
        <f>Pupils!E74</f>
        <v/>
      </c>
      <c r="E74" s="10">
        <f>SUMIFS(Payments!$D$5:$D$430,Payments!$B$5:$B$430,A74)</f>
        <v/>
      </c>
      <c r="F74" s="10">
        <f>MAX(D74-E74,0)</f>
        <v/>
      </c>
      <c r="G74" s="14">
        <f>IF(E74&gt;=D74,"Paid",IF(E74&gt;0,"Part paid","Not paid"))</f>
        <v/>
      </c>
      <c r="H74" s="11">
        <f>IF(D74=0,0,MIN(E74/D74,1))</f>
        <v/>
      </c>
    </row>
    <row r="75">
      <c r="A75" s="9">
        <f>Pupils!A75</f>
        <v/>
      </c>
      <c r="B75" s="9">
        <f>Pupils!B75</f>
        <v/>
      </c>
      <c r="C75" s="9">
        <f>Pupils!C75</f>
        <v/>
      </c>
      <c r="D75" s="10">
        <f>Pupils!E75</f>
        <v/>
      </c>
      <c r="E75" s="10">
        <f>SUMIFS(Payments!$D$5:$D$430,Payments!$B$5:$B$430,A75)</f>
        <v/>
      </c>
      <c r="F75" s="10">
        <f>MAX(D75-E75,0)</f>
        <v/>
      </c>
      <c r="G75" s="14">
        <f>IF(E75&gt;=D75,"Paid",IF(E75&gt;0,"Part paid","Not paid"))</f>
        <v/>
      </c>
      <c r="H75" s="11">
        <f>IF(D75=0,0,MIN(E75/D75,1))</f>
        <v/>
      </c>
    </row>
    <row r="76">
      <c r="A76" s="9">
        <f>Pupils!A76</f>
        <v/>
      </c>
      <c r="B76" s="9">
        <f>Pupils!B76</f>
        <v/>
      </c>
      <c r="C76" s="9">
        <f>Pupils!C76</f>
        <v/>
      </c>
      <c r="D76" s="10">
        <f>Pupils!E76</f>
        <v/>
      </c>
      <c r="E76" s="10">
        <f>SUMIFS(Payments!$D$5:$D$430,Payments!$B$5:$B$430,A76)</f>
        <v/>
      </c>
      <c r="F76" s="10">
        <f>MAX(D76-E76,0)</f>
        <v/>
      </c>
      <c r="G76" s="14">
        <f>IF(E76&gt;=D76,"Paid",IF(E76&gt;0,"Part paid","Not paid"))</f>
        <v/>
      </c>
      <c r="H76" s="11">
        <f>IF(D76=0,0,MIN(E76/D76,1))</f>
        <v/>
      </c>
    </row>
    <row r="77">
      <c r="A77" s="9">
        <f>Pupils!A77</f>
        <v/>
      </c>
      <c r="B77" s="9">
        <f>Pupils!B77</f>
        <v/>
      </c>
      <c r="C77" s="9">
        <f>Pupils!C77</f>
        <v/>
      </c>
      <c r="D77" s="10">
        <f>Pupils!E77</f>
        <v/>
      </c>
      <c r="E77" s="10">
        <f>SUMIFS(Payments!$D$5:$D$430,Payments!$B$5:$B$430,A77)</f>
        <v/>
      </c>
      <c r="F77" s="10">
        <f>MAX(D77-E77,0)</f>
        <v/>
      </c>
      <c r="G77" s="14">
        <f>IF(E77&gt;=D77,"Paid",IF(E77&gt;0,"Part paid","Not paid"))</f>
        <v/>
      </c>
      <c r="H77" s="11">
        <f>IF(D77=0,0,MIN(E77/D77,1))</f>
        <v/>
      </c>
    </row>
    <row r="78">
      <c r="A78" s="9">
        <f>Pupils!A78</f>
        <v/>
      </c>
      <c r="B78" s="9">
        <f>Pupils!B78</f>
        <v/>
      </c>
      <c r="C78" s="9">
        <f>Pupils!C78</f>
        <v/>
      </c>
      <c r="D78" s="10">
        <f>Pupils!E78</f>
        <v/>
      </c>
      <c r="E78" s="10">
        <f>SUMIFS(Payments!$D$5:$D$430,Payments!$B$5:$B$430,A78)</f>
        <v/>
      </c>
      <c r="F78" s="10">
        <f>MAX(D78-E78,0)</f>
        <v/>
      </c>
      <c r="G78" s="14">
        <f>IF(E78&gt;=D78,"Paid",IF(E78&gt;0,"Part paid","Not paid"))</f>
        <v/>
      </c>
      <c r="H78" s="11">
        <f>IF(D78=0,0,MIN(E78/D78,1))</f>
        <v/>
      </c>
    </row>
    <row r="79">
      <c r="A79" s="9">
        <f>Pupils!A79</f>
        <v/>
      </c>
      <c r="B79" s="9">
        <f>Pupils!B79</f>
        <v/>
      </c>
      <c r="C79" s="9">
        <f>Pupils!C79</f>
        <v/>
      </c>
      <c r="D79" s="10">
        <f>Pupils!E79</f>
        <v/>
      </c>
      <c r="E79" s="10">
        <f>SUMIFS(Payments!$D$5:$D$430,Payments!$B$5:$B$430,A79)</f>
        <v/>
      </c>
      <c r="F79" s="10">
        <f>MAX(D79-E79,0)</f>
        <v/>
      </c>
      <c r="G79" s="14">
        <f>IF(E79&gt;=D79,"Paid",IF(E79&gt;0,"Part paid","Not paid"))</f>
        <v/>
      </c>
      <c r="H79" s="11">
        <f>IF(D79=0,0,MIN(E79/D79,1))</f>
        <v/>
      </c>
    </row>
    <row r="80">
      <c r="A80" s="9">
        <f>Pupils!A80</f>
        <v/>
      </c>
      <c r="B80" s="9">
        <f>Pupils!B80</f>
        <v/>
      </c>
      <c r="C80" s="9">
        <f>Pupils!C80</f>
        <v/>
      </c>
      <c r="D80" s="10">
        <f>Pupils!E80</f>
        <v/>
      </c>
      <c r="E80" s="10">
        <f>SUMIFS(Payments!$D$5:$D$430,Payments!$B$5:$B$430,A80)</f>
        <v/>
      </c>
      <c r="F80" s="10">
        <f>MAX(D80-E80,0)</f>
        <v/>
      </c>
      <c r="G80" s="14">
        <f>IF(E80&gt;=D80,"Paid",IF(E80&gt;0,"Part paid","Not paid"))</f>
        <v/>
      </c>
      <c r="H80" s="11">
        <f>IF(D80=0,0,MIN(E80/D80,1))</f>
        <v/>
      </c>
    </row>
    <row r="81">
      <c r="A81" s="9">
        <f>Pupils!A81</f>
        <v/>
      </c>
      <c r="B81" s="9">
        <f>Pupils!B81</f>
        <v/>
      </c>
      <c r="C81" s="9">
        <f>Pupils!C81</f>
        <v/>
      </c>
      <c r="D81" s="10">
        <f>Pupils!E81</f>
        <v/>
      </c>
      <c r="E81" s="10">
        <f>SUMIFS(Payments!$D$5:$D$430,Payments!$B$5:$B$430,A81)</f>
        <v/>
      </c>
      <c r="F81" s="10">
        <f>MAX(D81-E81,0)</f>
        <v/>
      </c>
      <c r="G81" s="14">
        <f>IF(E81&gt;=D81,"Paid",IF(E81&gt;0,"Part paid","Not paid"))</f>
        <v/>
      </c>
      <c r="H81" s="11">
        <f>IF(D81=0,0,MIN(E81/D81,1))</f>
        <v/>
      </c>
    </row>
    <row r="82">
      <c r="A82" s="9">
        <f>Pupils!A82</f>
        <v/>
      </c>
      <c r="B82" s="9">
        <f>Pupils!B82</f>
        <v/>
      </c>
      <c r="C82" s="9">
        <f>Pupils!C82</f>
        <v/>
      </c>
      <c r="D82" s="10">
        <f>Pupils!E82</f>
        <v/>
      </c>
      <c r="E82" s="10">
        <f>SUMIFS(Payments!$D$5:$D$430,Payments!$B$5:$B$430,A82)</f>
        <v/>
      </c>
      <c r="F82" s="10">
        <f>MAX(D82-E82,0)</f>
        <v/>
      </c>
      <c r="G82" s="14">
        <f>IF(E82&gt;=D82,"Paid",IF(E82&gt;0,"Part paid","Not paid"))</f>
        <v/>
      </c>
      <c r="H82" s="11">
        <f>IF(D82=0,0,MIN(E82/D82,1))</f>
        <v/>
      </c>
    </row>
    <row r="83">
      <c r="A83" s="9">
        <f>Pupils!A83</f>
        <v/>
      </c>
      <c r="B83" s="9">
        <f>Pupils!B83</f>
        <v/>
      </c>
      <c r="C83" s="9">
        <f>Pupils!C83</f>
        <v/>
      </c>
      <c r="D83" s="10">
        <f>Pupils!E83</f>
        <v/>
      </c>
      <c r="E83" s="10">
        <f>SUMIFS(Payments!$D$5:$D$430,Payments!$B$5:$B$430,A83)</f>
        <v/>
      </c>
      <c r="F83" s="10">
        <f>MAX(D83-E83,0)</f>
        <v/>
      </c>
      <c r="G83" s="14">
        <f>IF(E83&gt;=D83,"Paid",IF(E83&gt;0,"Part paid","Not paid"))</f>
        <v/>
      </c>
      <c r="H83" s="11">
        <f>IF(D83=0,0,MIN(E83/D83,1))</f>
        <v/>
      </c>
    </row>
    <row r="84">
      <c r="A84" s="9">
        <f>Pupils!A84</f>
        <v/>
      </c>
      <c r="B84" s="9">
        <f>Pupils!B84</f>
        <v/>
      </c>
      <c r="C84" s="9">
        <f>Pupils!C84</f>
        <v/>
      </c>
      <c r="D84" s="10">
        <f>Pupils!E84</f>
        <v/>
      </c>
      <c r="E84" s="10">
        <f>SUMIFS(Payments!$D$5:$D$430,Payments!$B$5:$B$430,A84)</f>
        <v/>
      </c>
      <c r="F84" s="10">
        <f>MAX(D84-E84,0)</f>
        <v/>
      </c>
      <c r="G84" s="14">
        <f>IF(E84&gt;=D84,"Paid",IF(E84&gt;0,"Part paid","Not paid"))</f>
        <v/>
      </c>
      <c r="H84" s="11">
        <f>IF(D84=0,0,MIN(E84/D84,1))</f>
        <v/>
      </c>
    </row>
    <row r="85">
      <c r="A85" s="9">
        <f>Pupils!A85</f>
        <v/>
      </c>
      <c r="B85" s="9">
        <f>Pupils!B85</f>
        <v/>
      </c>
      <c r="C85" s="9">
        <f>Pupils!C85</f>
        <v/>
      </c>
      <c r="D85" s="10">
        <f>Pupils!E85</f>
        <v/>
      </c>
      <c r="E85" s="10">
        <f>SUMIFS(Payments!$D$5:$D$430,Payments!$B$5:$B$430,A85)</f>
        <v/>
      </c>
      <c r="F85" s="10">
        <f>MAX(D85-E85,0)</f>
        <v/>
      </c>
      <c r="G85" s="14">
        <f>IF(E85&gt;=D85,"Paid",IF(E85&gt;0,"Part paid","Not paid"))</f>
        <v/>
      </c>
      <c r="H85" s="11">
        <f>IF(D85=0,0,MIN(E85/D85,1))</f>
        <v/>
      </c>
    </row>
    <row r="86">
      <c r="A86" s="9">
        <f>Pupils!A86</f>
        <v/>
      </c>
      <c r="B86" s="9">
        <f>Pupils!B86</f>
        <v/>
      </c>
      <c r="C86" s="9">
        <f>Pupils!C86</f>
        <v/>
      </c>
      <c r="D86" s="10">
        <f>Pupils!E86</f>
        <v/>
      </c>
      <c r="E86" s="10">
        <f>SUMIFS(Payments!$D$5:$D$430,Payments!$B$5:$B$430,A86)</f>
        <v/>
      </c>
      <c r="F86" s="10">
        <f>MAX(D86-E86,0)</f>
        <v/>
      </c>
      <c r="G86" s="14">
        <f>IF(E86&gt;=D86,"Paid",IF(E86&gt;0,"Part paid","Not paid"))</f>
        <v/>
      </c>
      <c r="H86" s="11">
        <f>IF(D86=0,0,MIN(E86/D86,1))</f>
        <v/>
      </c>
    </row>
    <row r="87">
      <c r="A87" s="9">
        <f>Pupils!A87</f>
        <v/>
      </c>
      <c r="B87" s="9">
        <f>Pupils!B87</f>
        <v/>
      </c>
      <c r="C87" s="9">
        <f>Pupils!C87</f>
        <v/>
      </c>
      <c r="D87" s="10">
        <f>Pupils!E87</f>
        <v/>
      </c>
      <c r="E87" s="10">
        <f>SUMIFS(Payments!$D$5:$D$430,Payments!$B$5:$B$430,A87)</f>
        <v/>
      </c>
      <c r="F87" s="10">
        <f>MAX(D87-E87,0)</f>
        <v/>
      </c>
      <c r="G87" s="14">
        <f>IF(E87&gt;=D87,"Paid",IF(E87&gt;0,"Part paid","Not paid"))</f>
        <v/>
      </c>
      <c r="H87" s="11">
        <f>IF(D87=0,0,MIN(E87/D87,1))</f>
        <v/>
      </c>
    </row>
    <row r="88">
      <c r="A88" s="9">
        <f>Pupils!A88</f>
        <v/>
      </c>
      <c r="B88" s="9">
        <f>Pupils!B88</f>
        <v/>
      </c>
      <c r="C88" s="9">
        <f>Pupils!C88</f>
        <v/>
      </c>
      <c r="D88" s="10">
        <f>Pupils!E88</f>
        <v/>
      </c>
      <c r="E88" s="10">
        <f>SUMIFS(Payments!$D$5:$D$430,Payments!$B$5:$B$430,A88)</f>
        <v/>
      </c>
      <c r="F88" s="10">
        <f>MAX(D88-E88,0)</f>
        <v/>
      </c>
      <c r="G88" s="14">
        <f>IF(E88&gt;=D88,"Paid",IF(E88&gt;0,"Part paid","Not paid"))</f>
        <v/>
      </c>
      <c r="H88" s="11">
        <f>IF(D88=0,0,MIN(E88/D88,1))</f>
        <v/>
      </c>
    </row>
    <row r="89">
      <c r="A89" s="9">
        <f>Pupils!A89</f>
        <v/>
      </c>
      <c r="B89" s="9">
        <f>Pupils!B89</f>
        <v/>
      </c>
      <c r="C89" s="9">
        <f>Pupils!C89</f>
        <v/>
      </c>
      <c r="D89" s="10">
        <f>Pupils!E89</f>
        <v/>
      </c>
      <c r="E89" s="10">
        <f>SUMIFS(Payments!$D$5:$D$430,Payments!$B$5:$B$430,A89)</f>
        <v/>
      </c>
      <c r="F89" s="10">
        <f>MAX(D89-E89,0)</f>
        <v/>
      </c>
      <c r="G89" s="14">
        <f>IF(E89&gt;=D89,"Paid",IF(E89&gt;0,"Part paid","Not paid"))</f>
        <v/>
      </c>
      <c r="H89" s="11">
        <f>IF(D89=0,0,MIN(E89/D89,1))</f>
        <v/>
      </c>
    </row>
    <row r="90">
      <c r="A90" s="9">
        <f>Pupils!A90</f>
        <v/>
      </c>
      <c r="B90" s="9">
        <f>Pupils!B90</f>
        <v/>
      </c>
      <c r="C90" s="9">
        <f>Pupils!C90</f>
        <v/>
      </c>
      <c r="D90" s="10">
        <f>Pupils!E90</f>
        <v/>
      </c>
      <c r="E90" s="10">
        <f>SUMIFS(Payments!$D$5:$D$430,Payments!$B$5:$B$430,A90)</f>
        <v/>
      </c>
      <c r="F90" s="10">
        <f>MAX(D90-E90,0)</f>
        <v/>
      </c>
      <c r="G90" s="14">
        <f>IF(E90&gt;=D90,"Paid",IF(E90&gt;0,"Part paid","Not paid"))</f>
        <v/>
      </c>
      <c r="H90" s="11">
        <f>IF(D90=0,0,MIN(E90/D90,1))</f>
        <v/>
      </c>
    </row>
    <row r="91">
      <c r="A91" s="9">
        <f>Pupils!A91</f>
        <v/>
      </c>
      <c r="B91" s="9">
        <f>Pupils!B91</f>
        <v/>
      </c>
      <c r="C91" s="9">
        <f>Pupils!C91</f>
        <v/>
      </c>
      <c r="D91" s="10">
        <f>Pupils!E91</f>
        <v/>
      </c>
      <c r="E91" s="10">
        <f>SUMIFS(Payments!$D$5:$D$430,Payments!$B$5:$B$430,A91)</f>
        <v/>
      </c>
      <c r="F91" s="10">
        <f>MAX(D91-E91,0)</f>
        <v/>
      </c>
      <c r="G91" s="14">
        <f>IF(E91&gt;=D91,"Paid",IF(E91&gt;0,"Part paid","Not paid"))</f>
        <v/>
      </c>
      <c r="H91" s="11">
        <f>IF(D91=0,0,MIN(E91/D91,1))</f>
        <v/>
      </c>
    </row>
    <row r="92">
      <c r="A92" s="9">
        <f>Pupils!A92</f>
        <v/>
      </c>
      <c r="B92" s="9">
        <f>Pupils!B92</f>
        <v/>
      </c>
      <c r="C92" s="9">
        <f>Pupils!C92</f>
        <v/>
      </c>
      <c r="D92" s="10">
        <f>Pupils!E92</f>
        <v/>
      </c>
      <c r="E92" s="10">
        <f>SUMIFS(Payments!$D$5:$D$430,Payments!$B$5:$B$430,A92)</f>
        <v/>
      </c>
      <c r="F92" s="10">
        <f>MAX(D92-E92,0)</f>
        <v/>
      </c>
      <c r="G92" s="14">
        <f>IF(E92&gt;=D92,"Paid",IF(E92&gt;0,"Part paid","Not paid"))</f>
        <v/>
      </c>
      <c r="H92" s="11">
        <f>IF(D92=0,0,MIN(E92/D92,1))</f>
        <v/>
      </c>
    </row>
    <row r="93">
      <c r="A93" s="9">
        <f>Pupils!A93</f>
        <v/>
      </c>
      <c r="B93" s="9">
        <f>Pupils!B93</f>
        <v/>
      </c>
      <c r="C93" s="9">
        <f>Pupils!C93</f>
        <v/>
      </c>
      <c r="D93" s="10">
        <f>Pupils!E93</f>
        <v/>
      </c>
      <c r="E93" s="10">
        <f>SUMIFS(Payments!$D$5:$D$430,Payments!$B$5:$B$430,A93)</f>
        <v/>
      </c>
      <c r="F93" s="10">
        <f>MAX(D93-E93,0)</f>
        <v/>
      </c>
      <c r="G93" s="14">
        <f>IF(E93&gt;=D93,"Paid",IF(E93&gt;0,"Part paid","Not paid"))</f>
        <v/>
      </c>
      <c r="H93" s="11">
        <f>IF(D93=0,0,MIN(E93/D93,1))</f>
        <v/>
      </c>
    </row>
    <row r="94">
      <c r="A94" s="9">
        <f>Pupils!A94</f>
        <v/>
      </c>
      <c r="B94" s="9">
        <f>Pupils!B94</f>
        <v/>
      </c>
      <c r="C94" s="9">
        <f>Pupils!C94</f>
        <v/>
      </c>
      <c r="D94" s="10">
        <f>Pupils!E94</f>
        <v/>
      </c>
      <c r="E94" s="10">
        <f>SUMIFS(Payments!$D$5:$D$430,Payments!$B$5:$B$430,A94)</f>
        <v/>
      </c>
      <c r="F94" s="10">
        <f>MAX(D94-E94,0)</f>
        <v/>
      </c>
      <c r="G94" s="14">
        <f>IF(E94&gt;=D94,"Paid",IF(E94&gt;0,"Part paid","Not paid"))</f>
        <v/>
      </c>
      <c r="H94" s="11">
        <f>IF(D94=0,0,MIN(E94/D94,1))</f>
        <v/>
      </c>
    </row>
    <row r="95">
      <c r="A95" s="9">
        <f>Pupils!A95</f>
        <v/>
      </c>
      <c r="B95" s="9">
        <f>Pupils!B95</f>
        <v/>
      </c>
      <c r="C95" s="9">
        <f>Pupils!C95</f>
        <v/>
      </c>
      <c r="D95" s="10">
        <f>Pupils!E95</f>
        <v/>
      </c>
      <c r="E95" s="10">
        <f>SUMIFS(Payments!$D$5:$D$430,Payments!$B$5:$B$430,A95)</f>
        <v/>
      </c>
      <c r="F95" s="10">
        <f>MAX(D95-E95,0)</f>
        <v/>
      </c>
      <c r="G95" s="14">
        <f>IF(E95&gt;=D95,"Paid",IF(E95&gt;0,"Part paid","Not paid"))</f>
        <v/>
      </c>
      <c r="H95" s="11">
        <f>IF(D95=0,0,MIN(E95/D95,1))</f>
        <v/>
      </c>
    </row>
    <row r="96">
      <c r="A96" s="9">
        <f>Pupils!A96</f>
        <v/>
      </c>
      <c r="B96" s="9">
        <f>Pupils!B96</f>
        <v/>
      </c>
      <c r="C96" s="9">
        <f>Pupils!C96</f>
        <v/>
      </c>
      <c r="D96" s="10">
        <f>Pupils!E96</f>
        <v/>
      </c>
      <c r="E96" s="10">
        <f>SUMIFS(Payments!$D$5:$D$430,Payments!$B$5:$B$430,A96)</f>
        <v/>
      </c>
      <c r="F96" s="10">
        <f>MAX(D96-E96,0)</f>
        <v/>
      </c>
      <c r="G96" s="14">
        <f>IF(E96&gt;=D96,"Paid",IF(E96&gt;0,"Part paid","Not paid"))</f>
        <v/>
      </c>
      <c r="H96" s="11">
        <f>IF(D96=0,0,MIN(E96/D96,1))</f>
        <v/>
      </c>
    </row>
    <row r="97">
      <c r="A97" s="9">
        <f>Pupils!A97</f>
        <v/>
      </c>
      <c r="B97" s="9">
        <f>Pupils!B97</f>
        <v/>
      </c>
      <c r="C97" s="9">
        <f>Pupils!C97</f>
        <v/>
      </c>
      <c r="D97" s="10">
        <f>Pupils!E97</f>
        <v/>
      </c>
      <c r="E97" s="10">
        <f>SUMIFS(Payments!$D$5:$D$430,Payments!$B$5:$B$430,A97)</f>
        <v/>
      </c>
      <c r="F97" s="10">
        <f>MAX(D97-E97,0)</f>
        <v/>
      </c>
      <c r="G97" s="14">
        <f>IF(E97&gt;=D97,"Paid",IF(E97&gt;0,"Part paid","Not paid"))</f>
        <v/>
      </c>
      <c r="H97" s="11">
        <f>IF(D97=0,0,MIN(E97/D97,1))</f>
        <v/>
      </c>
    </row>
    <row r="98">
      <c r="A98" s="9">
        <f>Pupils!A98</f>
        <v/>
      </c>
      <c r="B98" s="9">
        <f>Pupils!B98</f>
        <v/>
      </c>
      <c r="C98" s="9">
        <f>Pupils!C98</f>
        <v/>
      </c>
      <c r="D98" s="10">
        <f>Pupils!E98</f>
        <v/>
      </c>
      <c r="E98" s="10">
        <f>SUMIFS(Payments!$D$5:$D$430,Payments!$B$5:$B$430,A98)</f>
        <v/>
      </c>
      <c r="F98" s="10">
        <f>MAX(D98-E98,0)</f>
        <v/>
      </c>
      <c r="G98" s="14">
        <f>IF(E98&gt;=D98,"Paid",IF(E98&gt;0,"Part paid","Not paid"))</f>
        <v/>
      </c>
      <c r="H98" s="11">
        <f>IF(D98=0,0,MIN(E98/D98,1))</f>
        <v/>
      </c>
    </row>
    <row r="99">
      <c r="A99" s="9">
        <f>Pupils!A99</f>
        <v/>
      </c>
      <c r="B99" s="9">
        <f>Pupils!B99</f>
        <v/>
      </c>
      <c r="C99" s="9">
        <f>Pupils!C99</f>
        <v/>
      </c>
      <c r="D99" s="10">
        <f>Pupils!E99</f>
        <v/>
      </c>
      <c r="E99" s="10">
        <f>SUMIFS(Payments!$D$5:$D$430,Payments!$B$5:$B$430,A99)</f>
        <v/>
      </c>
      <c r="F99" s="10">
        <f>MAX(D99-E99,0)</f>
        <v/>
      </c>
      <c r="G99" s="14">
        <f>IF(E99&gt;=D99,"Paid",IF(E99&gt;0,"Part paid","Not paid"))</f>
        <v/>
      </c>
      <c r="H99" s="11">
        <f>IF(D99=0,0,MIN(E99/D99,1))</f>
        <v/>
      </c>
    </row>
    <row r="100">
      <c r="A100" s="9">
        <f>Pupils!A100</f>
        <v/>
      </c>
      <c r="B100" s="9">
        <f>Pupils!B100</f>
        <v/>
      </c>
      <c r="C100" s="9">
        <f>Pupils!C100</f>
        <v/>
      </c>
      <c r="D100" s="10">
        <f>Pupils!E100</f>
        <v/>
      </c>
      <c r="E100" s="10">
        <f>SUMIFS(Payments!$D$5:$D$430,Payments!$B$5:$B$430,A100)</f>
        <v/>
      </c>
      <c r="F100" s="10">
        <f>MAX(D100-E100,0)</f>
        <v/>
      </c>
      <c r="G100" s="14">
        <f>IF(E100&gt;=D100,"Paid",IF(E100&gt;0,"Part paid","Not paid"))</f>
        <v/>
      </c>
      <c r="H100" s="11">
        <f>IF(D100=0,0,MIN(E100/D100,1))</f>
        <v/>
      </c>
    </row>
    <row r="101">
      <c r="A101" s="9">
        <f>Pupils!A101</f>
        <v/>
      </c>
      <c r="B101" s="9">
        <f>Pupils!B101</f>
        <v/>
      </c>
      <c r="C101" s="9">
        <f>Pupils!C101</f>
        <v/>
      </c>
      <c r="D101" s="10">
        <f>Pupils!E101</f>
        <v/>
      </c>
      <c r="E101" s="10">
        <f>SUMIFS(Payments!$D$5:$D$430,Payments!$B$5:$B$430,A101)</f>
        <v/>
      </c>
      <c r="F101" s="10">
        <f>MAX(D101-E101,0)</f>
        <v/>
      </c>
      <c r="G101" s="14">
        <f>IF(E101&gt;=D101,"Paid",IF(E101&gt;0,"Part paid","Not paid"))</f>
        <v/>
      </c>
      <c r="H101" s="11">
        <f>IF(D101=0,0,MIN(E101/D101,1))</f>
        <v/>
      </c>
    </row>
    <row r="102">
      <c r="A102" s="9">
        <f>Pupils!A102</f>
        <v/>
      </c>
      <c r="B102" s="9">
        <f>Pupils!B102</f>
        <v/>
      </c>
      <c r="C102" s="9">
        <f>Pupils!C102</f>
        <v/>
      </c>
      <c r="D102" s="10">
        <f>Pupils!E102</f>
        <v/>
      </c>
      <c r="E102" s="10">
        <f>SUMIFS(Payments!$D$5:$D$430,Payments!$B$5:$B$430,A102)</f>
        <v/>
      </c>
      <c r="F102" s="10">
        <f>MAX(D102-E102,0)</f>
        <v/>
      </c>
      <c r="G102" s="14">
        <f>IF(E102&gt;=D102,"Paid",IF(E102&gt;0,"Part paid","Not paid"))</f>
        <v/>
      </c>
      <c r="H102" s="11">
        <f>IF(D102=0,0,MIN(E102/D102,1))</f>
        <v/>
      </c>
    </row>
    <row r="103">
      <c r="A103" s="9">
        <f>Pupils!A103</f>
        <v/>
      </c>
      <c r="B103" s="9">
        <f>Pupils!B103</f>
        <v/>
      </c>
      <c r="C103" s="9">
        <f>Pupils!C103</f>
        <v/>
      </c>
      <c r="D103" s="10">
        <f>Pupils!E103</f>
        <v/>
      </c>
      <c r="E103" s="10">
        <f>SUMIFS(Payments!$D$5:$D$430,Payments!$B$5:$B$430,A103)</f>
        <v/>
      </c>
      <c r="F103" s="10">
        <f>MAX(D103-E103,0)</f>
        <v/>
      </c>
      <c r="G103" s="14">
        <f>IF(E103&gt;=D103,"Paid",IF(E103&gt;0,"Part paid","Not paid"))</f>
        <v/>
      </c>
      <c r="H103" s="11">
        <f>IF(D103=0,0,MIN(E103/D103,1))</f>
        <v/>
      </c>
    </row>
    <row r="104">
      <c r="A104" s="9">
        <f>Pupils!A104</f>
        <v/>
      </c>
      <c r="B104" s="9">
        <f>Pupils!B104</f>
        <v/>
      </c>
      <c r="C104" s="9">
        <f>Pupils!C104</f>
        <v/>
      </c>
      <c r="D104" s="10">
        <f>Pupils!E104</f>
        <v/>
      </c>
      <c r="E104" s="10">
        <f>SUMIFS(Payments!$D$5:$D$430,Payments!$B$5:$B$430,A104)</f>
        <v/>
      </c>
      <c r="F104" s="10">
        <f>MAX(D104-E104,0)</f>
        <v/>
      </c>
      <c r="G104" s="14">
        <f>IF(E104&gt;=D104,"Paid",IF(E104&gt;0,"Part paid","Not paid"))</f>
        <v/>
      </c>
      <c r="H104" s="11">
        <f>IF(D104=0,0,MIN(E104/D104,1))</f>
        <v/>
      </c>
    </row>
    <row r="105">
      <c r="A105" s="9">
        <f>Pupils!A105</f>
        <v/>
      </c>
      <c r="B105" s="9">
        <f>Pupils!B105</f>
        <v/>
      </c>
      <c r="C105" s="9">
        <f>Pupils!C105</f>
        <v/>
      </c>
      <c r="D105" s="10">
        <f>Pupils!E105</f>
        <v/>
      </c>
      <c r="E105" s="10">
        <f>SUMIFS(Payments!$D$5:$D$430,Payments!$B$5:$B$430,A105)</f>
        <v/>
      </c>
      <c r="F105" s="10">
        <f>MAX(D105-E105,0)</f>
        <v/>
      </c>
      <c r="G105" s="14">
        <f>IF(E105&gt;=D105,"Paid",IF(E105&gt;0,"Part paid","Not paid"))</f>
        <v/>
      </c>
      <c r="H105" s="11">
        <f>IF(D105=0,0,MIN(E105/D105,1))</f>
        <v/>
      </c>
    </row>
    <row r="106">
      <c r="A106" s="9">
        <f>Pupils!A106</f>
        <v/>
      </c>
      <c r="B106" s="9">
        <f>Pupils!B106</f>
        <v/>
      </c>
      <c r="C106" s="9">
        <f>Pupils!C106</f>
        <v/>
      </c>
      <c r="D106" s="10">
        <f>Pupils!E106</f>
        <v/>
      </c>
      <c r="E106" s="10">
        <f>SUMIFS(Payments!$D$5:$D$430,Payments!$B$5:$B$430,A106)</f>
        <v/>
      </c>
      <c r="F106" s="10">
        <f>MAX(D106-E106,0)</f>
        <v/>
      </c>
      <c r="G106" s="14">
        <f>IF(E106&gt;=D106,"Paid",IF(E106&gt;0,"Part paid","Not paid"))</f>
        <v/>
      </c>
      <c r="H106" s="11">
        <f>IF(D106=0,0,MIN(E106/D106,1))</f>
        <v/>
      </c>
    </row>
    <row r="107">
      <c r="A107" s="9">
        <f>Pupils!A107</f>
        <v/>
      </c>
      <c r="B107" s="9">
        <f>Pupils!B107</f>
        <v/>
      </c>
      <c r="C107" s="9">
        <f>Pupils!C107</f>
        <v/>
      </c>
      <c r="D107" s="10">
        <f>Pupils!E107</f>
        <v/>
      </c>
      <c r="E107" s="10">
        <f>SUMIFS(Payments!$D$5:$D$430,Payments!$B$5:$B$430,A107)</f>
        <v/>
      </c>
      <c r="F107" s="10">
        <f>MAX(D107-E107,0)</f>
        <v/>
      </c>
      <c r="G107" s="14">
        <f>IF(E107&gt;=D107,"Paid",IF(E107&gt;0,"Part paid","Not paid"))</f>
        <v/>
      </c>
      <c r="H107" s="11">
        <f>IF(D107=0,0,MIN(E107/D107,1))</f>
        <v/>
      </c>
    </row>
    <row r="108">
      <c r="A108" s="9">
        <f>Pupils!A108</f>
        <v/>
      </c>
      <c r="B108" s="9">
        <f>Pupils!B108</f>
        <v/>
      </c>
      <c r="C108" s="9">
        <f>Pupils!C108</f>
        <v/>
      </c>
      <c r="D108" s="10">
        <f>Pupils!E108</f>
        <v/>
      </c>
      <c r="E108" s="10">
        <f>SUMIFS(Payments!$D$5:$D$430,Payments!$B$5:$B$430,A108)</f>
        <v/>
      </c>
      <c r="F108" s="10">
        <f>MAX(D108-E108,0)</f>
        <v/>
      </c>
      <c r="G108" s="14">
        <f>IF(E108&gt;=D108,"Paid",IF(E108&gt;0,"Part paid","Not paid"))</f>
        <v/>
      </c>
      <c r="H108" s="11">
        <f>IF(D108=0,0,MIN(E108/D108,1))</f>
        <v/>
      </c>
    </row>
    <row r="109">
      <c r="A109" s="9">
        <f>Pupils!A109</f>
        <v/>
      </c>
      <c r="B109" s="9">
        <f>Pupils!B109</f>
        <v/>
      </c>
      <c r="C109" s="9">
        <f>Pupils!C109</f>
        <v/>
      </c>
      <c r="D109" s="10">
        <f>Pupils!E109</f>
        <v/>
      </c>
      <c r="E109" s="10">
        <f>SUMIFS(Payments!$D$5:$D$430,Payments!$B$5:$B$430,A109)</f>
        <v/>
      </c>
      <c r="F109" s="10">
        <f>MAX(D109-E109,0)</f>
        <v/>
      </c>
      <c r="G109" s="14">
        <f>IF(E109&gt;=D109,"Paid",IF(E109&gt;0,"Part paid","Not paid"))</f>
        <v/>
      </c>
      <c r="H109" s="11">
        <f>IF(D109=0,0,MIN(E109/D109,1))</f>
        <v/>
      </c>
    </row>
    <row r="110">
      <c r="A110" s="9">
        <f>Pupils!A110</f>
        <v/>
      </c>
      <c r="B110" s="9">
        <f>Pupils!B110</f>
        <v/>
      </c>
      <c r="C110" s="9">
        <f>Pupils!C110</f>
        <v/>
      </c>
      <c r="D110" s="10">
        <f>Pupils!E110</f>
        <v/>
      </c>
      <c r="E110" s="10">
        <f>SUMIFS(Payments!$D$5:$D$430,Payments!$B$5:$B$430,A110)</f>
        <v/>
      </c>
      <c r="F110" s="10">
        <f>MAX(D110-E110,0)</f>
        <v/>
      </c>
      <c r="G110" s="14">
        <f>IF(E110&gt;=D110,"Paid",IF(E110&gt;0,"Part paid","Not paid"))</f>
        <v/>
      </c>
      <c r="H110" s="11">
        <f>IF(D110=0,0,MIN(E110/D110,1))</f>
        <v/>
      </c>
    </row>
    <row r="111">
      <c r="A111" s="9">
        <f>Pupils!A111</f>
        <v/>
      </c>
      <c r="B111" s="9">
        <f>Pupils!B111</f>
        <v/>
      </c>
      <c r="C111" s="9">
        <f>Pupils!C111</f>
        <v/>
      </c>
      <c r="D111" s="10">
        <f>Pupils!E111</f>
        <v/>
      </c>
      <c r="E111" s="10">
        <f>SUMIFS(Payments!$D$5:$D$430,Payments!$B$5:$B$430,A111)</f>
        <v/>
      </c>
      <c r="F111" s="10">
        <f>MAX(D111-E111,0)</f>
        <v/>
      </c>
      <c r="G111" s="14">
        <f>IF(E111&gt;=D111,"Paid",IF(E111&gt;0,"Part paid","Not paid"))</f>
        <v/>
      </c>
      <c r="H111" s="11">
        <f>IF(D111=0,0,MIN(E111/D111,1))</f>
        <v/>
      </c>
    </row>
    <row r="112">
      <c r="A112" s="9">
        <f>Pupils!A112</f>
        <v/>
      </c>
      <c r="B112" s="9">
        <f>Pupils!B112</f>
        <v/>
      </c>
      <c r="C112" s="9">
        <f>Pupils!C112</f>
        <v/>
      </c>
      <c r="D112" s="10">
        <f>Pupils!E112</f>
        <v/>
      </c>
      <c r="E112" s="10">
        <f>SUMIFS(Payments!$D$5:$D$430,Payments!$B$5:$B$430,A112)</f>
        <v/>
      </c>
      <c r="F112" s="10">
        <f>MAX(D112-E112,0)</f>
        <v/>
      </c>
      <c r="G112" s="14">
        <f>IF(E112&gt;=D112,"Paid",IF(E112&gt;0,"Part paid","Not paid"))</f>
        <v/>
      </c>
      <c r="H112" s="11">
        <f>IF(D112=0,0,MIN(E112/D112,1))</f>
        <v/>
      </c>
    </row>
    <row r="113">
      <c r="A113" s="9">
        <f>Pupils!A113</f>
        <v/>
      </c>
      <c r="B113" s="9">
        <f>Pupils!B113</f>
        <v/>
      </c>
      <c r="C113" s="9">
        <f>Pupils!C113</f>
        <v/>
      </c>
      <c r="D113" s="10">
        <f>Pupils!E113</f>
        <v/>
      </c>
      <c r="E113" s="10">
        <f>SUMIFS(Payments!$D$5:$D$430,Payments!$B$5:$B$430,A113)</f>
        <v/>
      </c>
      <c r="F113" s="10">
        <f>MAX(D113-E113,0)</f>
        <v/>
      </c>
      <c r="G113" s="14">
        <f>IF(E113&gt;=D113,"Paid",IF(E113&gt;0,"Part paid","Not paid"))</f>
        <v/>
      </c>
      <c r="H113" s="11">
        <f>IF(D113=0,0,MIN(E113/D113,1))</f>
        <v/>
      </c>
    </row>
    <row r="114">
      <c r="A114" s="9">
        <f>Pupils!A114</f>
        <v/>
      </c>
      <c r="B114" s="9">
        <f>Pupils!B114</f>
        <v/>
      </c>
      <c r="C114" s="9">
        <f>Pupils!C114</f>
        <v/>
      </c>
      <c r="D114" s="10">
        <f>Pupils!E114</f>
        <v/>
      </c>
      <c r="E114" s="10">
        <f>SUMIFS(Payments!$D$5:$D$430,Payments!$B$5:$B$430,A114)</f>
        <v/>
      </c>
      <c r="F114" s="10">
        <f>MAX(D114-E114,0)</f>
        <v/>
      </c>
      <c r="G114" s="14">
        <f>IF(E114&gt;=D114,"Paid",IF(E114&gt;0,"Part paid","Not paid"))</f>
        <v/>
      </c>
      <c r="H114" s="11">
        <f>IF(D114=0,0,MIN(E114/D114,1))</f>
        <v/>
      </c>
    </row>
    <row r="115">
      <c r="A115" s="9">
        <f>Pupils!A115</f>
        <v/>
      </c>
      <c r="B115" s="9">
        <f>Pupils!B115</f>
        <v/>
      </c>
      <c r="C115" s="9">
        <f>Pupils!C115</f>
        <v/>
      </c>
      <c r="D115" s="10">
        <f>Pupils!E115</f>
        <v/>
      </c>
      <c r="E115" s="10">
        <f>SUMIFS(Payments!$D$5:$D$430,Payments!$B$5:$B$430,A115)</f>
        <v/>
      </c>
      <c r="F115" s="10">
        <f>MAX(D115-E115,0)</f>
        <v/>
      </c>
      <c r="G115" s="14">
        <f>IF(E115&gt;=D115,"Paid",IF(E115&gt;0,"Part paid","Not paid"))</f>
        <v/>
      </c>
      <c r="H115" s="11">
        <f>IF(D115=0,0,MIN(E115/D115,1))</f>
        <v/>
      </c>
    </row>
    <row r="116">
      <c r="A116" s="9">
        <f>Pupils!A116</f>
        <v/>
      </c>
      <c r="B116" s="9">
        <f>Pupils!B116</f>
        <v/>
      </c>
      <c r="C116" s="9">
        <f>Pupils!C116</f>
        <v/>
      </c>
      <c r="D116" s="10">
        <f>Pupils!E116</f>
        <v/>
      </c>
      <c r="E116" s="10">
        <f>SUMIFS(Payments!$D$5:$D$430,Payments!$B$5:$B$430,A116)</f>
        <v/>
      </c>
      <c r="F116" s="10">
        <f>MAX(D116-E116,0)</f>
        <v/>
      </c>
      <c r="G116" s="14">
        <f>IF(E116&gt;=D116,"Paid",IF(E116&gt;0,"Part paid","Not paid"))</f>
        <v/>
      </c>
      <c r="H116" s="11">
        <f>IF(D116=0,0,MIN(E116/D116,1))</f>
        <v/>
      </c>
    </row>
    <row r="117">
      <c r="A117" s="9">
        <f>Pupils!A117</f>
        <v/>
      </c>
      <c r="B117" s="9">
        <f>Pupils!B117</f>
        <v/>
      </c>
      <c r="C117" s="9">
        <f>Pupils!C117</f>
        <v/>
      </c>
      <c r="D117" s="10">
        <f>Pupils!E117</f>
        <v/>
      </c>
      <c r="E117" s="10">
        <f>SUMIFS(Payments!$D$5:$D$430,Payments!$B$5:$B$430,A117)</f>
        <v/>
      </c>
      <c r="F117" s="10">
        <f>MAX(D117-E117,0)</f>
        <v/>
      </c>
      <c r="G117" s="14">
        <f>IF(E117&gt;=D117,"Paid",IF(E117&gt;0,"Part paid","Not paid"))</f>
        <v/>
      </c>
      <c r="H117" s="11">
        <f>IF(D117=0,0,MIN(E117/D117,1))</f>
        <v/>
      </c>
    </row>
    <row r="118">
      <c r="A118" s="9">
        <f>Pupils!A118</f>
        <v/>
      </c>
      <c r="B118" s="9">
        <f>Pupils!B118</f>
        <v/>
      </c>
      <c r="C118" s="9">
        <f>Pupils!C118</f>
        <v/>
      </c>
      <c r="D118" s="10">
        <f>Pupils!E118</f>
        <v/>
      </c>
      <c r="E118" s="10">
        <f>SUMIFS(Payments!$D$5:$D$430,Payments!$B$5:$B$430,A118)</f>
        <v/>
      </c>
      <c r="F118" s="10">
        <f>MAX(D118-E118,0)</f>
        <v/>
      </c>
      <c r="G118" s="14">
        <f>IF(E118&gt;=D118,"Paid",IF(E118&gt;0,"Part paid","Not paid"))</f>
        <v/>
      </c>
      <c r="H118" s="11">
        <f>IF(D118=0,0,MIN(E118/D118,1))</f>
        <v/>
      </c>
    </row>
    <row r="119">
      <c r="A119" s="9">
        <f>Pupils!A119</f>
        <v/>
      </c>
      <c r="B119" s="9">
        <f>Pupils!B119</f>
        <v/>
      </c>
      <c r="C119" s="9">
        <f>Pupils!C119</f>
        <v/>
      </c>
      <c r="D119" s="10">
        <f>Pupils!E119</f>
        <v/>
      </c>
      <c r="E119" s="10">
        <f>SUMIFS(Payments!$D$5:$D$430,Payments!$B$5:$B$430,A119)</f>
        <v/>
      </c>
      <c r="F119" s="10">
        <f>MAX(D119-E119,0)</f>
        <v/>
      </c>
      <c r="G119" s="14">
        <f>IF(E119&gt;=D119,"Paid",IF(E119&gt;0,"Part paid","Not paid"))</f>
        <v/>
      </c>
      <c r="H119" s="11">
        <f>IF(D119=0,0,MIN(E119/D119,1))</f>
        <v/>
      </c>
    </row>
    <row r="120">
      <c r="A120" s="9">
        <f>Pupils!A120</f>
        <v/>
      </c>
      <c r="B120" s="9">
        <f>Pupils!B120</f>
        <v/>
      </c>
      <c r="C120" s="9">
        <f>Pupils!C120</f>
        <v/>
      </c>
      <c r="D120" s="10">
        <f>Pupils!E120</f>
        <v/>
      </c>
      <c r="E120" s="10">
        <f>SUMIFS(Payments!$D$5:$D$430,Payments!$B$5:$B$430,A120)</f>
        <v/>
      </c>
      <c r="F120" s="10">
        <f>MAX(D120-E120,0)</f>
        <v/>
      </c>
      <c r="G120" s="14">
        <f>IF(E120&gt;=D120,"Paid",IF(E120&gt;0,"Part paid","Not paid"))</f>
        <v/>
      </c>
      <c r="H120" s="11">
        <f>IF(D120=0,0,MIN(E120/D120,1))</f>
        <v/>
      </c>
    </row>
    <row r="121">
      <c r="A121" s="9">
        <f>Pupils!A121</f>
        <v/>
      </c>
      <c r="B121" s="9">
        <f>Pupils!B121</f>
        <v/>
      </c>
      <c r="C121" s="9">
        <f>Pupils!C121</f>
        <v/>
      </c>
      <c r="D121" s="10">
        <f>Pupils!E121</f>
        <v/>
      </c>
      <c r="E121" s="10">
        <f>SUMIFS(Payments!$D$5:$D$430,Payments!$B$5:$B$430,A121)</f>
        <v/>
      </c>
      <c r="F121" s="10">
        <f>MAX(D121-E121,0)</f>
        <v/>
      </c>
      <c r="G121" s="14">
        <f>IF(E121&gt;=D121,"Paid",IF(E121&gt;0,"Part paid","Not paid"))</f>
        <v/>
      </c>
      <c r="H121" s="11">
        <f>IF(D121=0,0,MIN(E121/D121,1))</f>
        <v/>
      </c>
    </row>
    <row r="122">
      <c r="A122" s="9">
        <f>Pupils!A122</f>
        <v/>
      </c>
      <c r="B122" s="9">
        <f>Pupils!B122</f>
        <v/>
      </c>
      <c r="C122" s="9">
        <f>Pupils!C122</f>
        <v/>
      </c>
      <c r="D122" s="10">
        <f>Pupils!E122</f>
        <v/>
      </c>
      <c r="E122" s="10">
        <f>SUMIFS(Payments!$D$5:$D$430,Payments!$B$5:$B$430,A122)</f>
        <v/>
      </c>
      <c r="F122" s="10">
        <f>MAX(D122-E122,0)</f>
        <v/>
      </c>
      <c r="G122" s="14">
        <f>IF(E122&gt;=D122,"Paid",IF(E122&gt;0,"Part paid","Not paid"))</f>
        <v/>
      </c>
      <c r="H122" s="11">
        <f>IF(D122=0,0,MIN(E122/D122,1))</f>
        <v/>
      </c>
    </row>
    <row r="123">
      <c r="A123" s="9">
        <f>Pupils!A123</f>
        <v/>
      </c>
      <c r="B123" s="9">
        <f>Pupils!B123</f>
        <v/>
      </c>
      <c r="C123" s="9">
        <f>Pupils!C123</f>
        <v/>
      </c>
      <c r="D123" s="10">
        <f>Pupils!E123</f>
        <v/>
      </c>
      <c r="E123" s="10">
        <f>SUMIFS(Payments!$D$5:$D$430,Payments!$B$5:$B$430,A123)</f>
        <v/>
      </c>
      <c r="F123" s="10">
        <f>MAX(D123-E123,0)</f>
        <v/>
      </c>
      <c r="G123" s="14">
        <f>IF(E123&gt;=D123,"Paid",IF(E123&gt;0,"Part paid","Not paid"))</f>
        <v/>
      </c>
      <c r="H123" s="11">
        <f>IF(D123=0,0,MIN(E123/D123,1))</f>
        <v/>
      </c>
    </row>
    <row r="124">
      <c r="A124" s="9">
        <f>Pupils!A124</f>
        <v/>
      </c>
      <c r="B124" s="9">
        <f>Pupils!B124</f>
        <v/>
      </c>
      <c r="C124" s="9">
        <f>Pupils!C124</f>
        <v/>
      </c>
      <c r="D124" s="10">
        <f>Pupils!E124</f>
        <v/>
      </c>
      <c r="E124" s="10">
        <f>SUMIFS(Payments!$D$5:$D$430,Payments!$B$5:$B$430,A124)</f>
        <v/>
      </c>
      <c r="F124" s="10">
        <f>MAX(D124-E124,0)</f>
        <v/>
      </c>
      <c r="G124" s="14">
        <f>IF(E124&gt;=D124,"Paid",IF(E124&gt;0,"Part paid","Not paid"))</f>
        <v/>
      </c>
      <c r="H124" s="11">
        <f>IF(D124=0,0,MIN(E124/D124,1))</f>
        <v/>
      </c>
    </row>
  </sheetData>
  <autoFilter ref="A4:H124"/>
  <conditionalFormatting sqref="G5:G124">
    <cfRule type="cellIs" priority="1" operator="equal" dxfId="0">
      <formula>"Paid"</formula>
    </cfRule>
    <cfRule type="cellIs" priority="2" operator="equal" dxfId="1">
      <formula>"Part paid"</formula>
    </cfRule>
    <cfRule type="cellIs" priority="3" operator="equal" dxfId="2">
      <formula>"Not paid"</formula>
    </cfRule>
  </conditionalFormatting>
  <conditionalFormatting sqref="H5:H124">
    <cfRule type="dataBar" priority="4">
      <dataBar>
        <cfvo type="num" val="0"/>
        <cfvo type="num" val="1"/>
        <color rgb="0048C2A3"/>
      </dataBar>
    </cfRule>
  </conditionalFormatting>
  <printOptions gridLines="0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2026-10-10T13:05:36Z</dcterms:created>
  <dcterms:modified xmlns:dcterms="http://purl.org/dc/terms/" xmlns:xsi="http://www.w3.org/2001/XMLSchema-instance" xsi:type="dcterms:W3CDTF">2026-10-10T13:05:37Z</dcterms:modified>
</cp:coreProperties>
</file>